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orav1\Desktop\Rok 2025\Průchody\SÚ\Příloha 4 - Zadávací dokumentace  včetně výkazu výměr\"/>
    </mc:Choice>
  </mc:AlternateContent>
  <bookViews>
    <workbookView xWindow="0" yWindow="0" windowWidth="28800" windowHeight="11700" activeTab="1"/>
  </bookViews>
  <sheets>
    <sheet name="Rekapitulace" sheetId="3" r:id="rId1"/>
    <sheet name="Zakázka" sheetId="4" r:id="rId2"/>
  </sheets>
  <definedNames>
    <definedName name="__7DC147B2_4614_48B7_8F22_6CC284377C82_FIGURE__">#REF!</definedName>
    <definedName name="__7DC147B2_4614_48B7_8F22_6CC284377C82_ITEM__">Zakázka!$A$10:$Q$12</definedName>
    <definedName name="__7DC147B2_4614_48B7_8F22_6CC284377C82_ITEM_GROUP1__">Zakázka!$A$7:$Q$111</definedName>
    <definedName name="__7DC147B2_4614_48B7_8F22_6CC284377C82_ITEM_GROUP1_RECAP__">Rekapitulace!$A$7:$F$9</definedName>
    <definedName name="__7DC147B2_4614_48B7_8F22_6CC284377C82_ITEM_GROUP2__">Zakázka!$A$8:$Q$110</definedName>
    <definedName name="__7DC147B2_4614_48B7_8F22_6CC284377C82_ITEM_GROUP2_RECAP__">Rekapitulace!$A$8:$F$9</definedName>
    <definedName name="__7DC147B2_4614_48B7_8F22_6CC284377C82_ITEM_GROUP3__X">Zakázka!$A$9:$Q$13</definedName>
    <definedName name="__7DC147B2_4614_48B7_8F22_6CC284377C82_ITEM_GROUP3_RECAP__">Rekapitulace!$A$9:$F$9</definedName>
    <definedName name="__7DC147B2_4614_48B7_8F22_6CC284377C82_QBILL__">Zakázka!$F$11:$H$11</definedName>
    <definedName name="__7DC147B2_4614_48B7_8F22_6CC284377C82_QBILLFIG__">#REF!</definedName>
    <definedName name="__7DC147B2_4614_48B7_8F22_6CC284377C82_QINDEX__">Zakázka!#REF!</definedName>
    <definedName name="GROUP_ID">Zakázka!$B$7:$B$112</definedName>
    <definedName name="ITEM_PRICES">Zakázka!$J$7:$J$112</definedName>
    <definedName name="_xlnm.Print_Titles" localSheetId="0">Rekapitulace!$5:$6</definedName>
    <definedName name="_xlnm.Print_Titles" localSheetId="1">Zakázka!$5:$6</definedName>
    <definedName name="_xlnm.Print_Area" localSheetId="0">Rekapitulace!$B$1:$F$26</definedName>
    <definedName name="_xlnm.Print_Area" localSheetId="1">Zakázka!$C$1:$Q$112</definedName>
    <definedName name="VAT_RATES">Zakázka!$O$7:$O$112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2" i="3"/>
  <c r="F8" i="4"/>
  <c r="B8" i="3" s="1"/>
  <c r="F7" i="4"/>
  <c r="B7" i="3" s="1"/>
  <c r="N109" i="4"/>
  <c r="N108" i="4" s="1"/>
  <c r="L109" i="4"/>
  <c r="J109" i="4"/>
  <c r="J108" i="4" s="1"/>
  <c r="C19" i="3" s="1"/>
  <c r="L108" i="4"/>
  <c r="N106" i="4"/>
  <c r="L106" i="4"/>
  <c r="L105" i="4" s="1"/>
  <c r="D18" i="3" s="1"/>
  <c r="J106" i="4"/>
  <c r="J105" i="4" s="1"/>
  <c r="C18" i="3" s="1"/>
  <c r="N105" i="4"/>
  <c r="N103" i="4"/>
  <c r="L103" i="4"/>
  <c r="J103" i="4"/>
  <c r="N102" i="4"/>
  <c r="L102" i="4"/>
  <c r="J102" i="4"/>
  <c r="N101" i="4"/>
  <c r="L101" i="4"/>
  <c r="J101" i="4"/>
  <c r="P101" i="4" s="1"/>
  <c r="N98" i="4"/>
  <c r="L98" i="4"/>
  <c r="J98" i="4"/>
  <c r="P98" i="4" s="1"/>
  <c r="Q98" i="4" s="1"/>
  <c r="N97" i="4"/>
  <c r="N96" i="4" s="1"/>
  <c r="L97" i="4"/>
  <c r="L96" i="4" s="1"/>
  <c r="D16" i="3" s="1"/>
  <c r="J97" i="4"/>
  <c r="N94" i="4"/>
  <c r="L94" i="4"/>
  <c r="J94" i="4"/>
  <c r="P94" i="4" s="1"/>
  <c r="Q94" i="4" s="1"/>
  <c r="N93" i="4"/>
  <c r="L93" i="4"/>
  <c r="J93" i="4"/>
  <c r="N90" i="4"/>
  <c r="N85" i="4" s="1"/>
  <c r="L90" i="4"/>
  <c r="J90" i="4"/>
  <c r="N86" i="4"/>
  <c r="L86" i="4"/>
  <c r="J86" i="4"/>
  <c r="P86" i="4" s="1"/>
  <c r="N83" i="4"/>
  <c r="L83" i="4"/>
  <c r="J83" i="4"/>
  <c r="P83" i="4" s="1"/>
  <c r="Q83" i="4" s="1"/>
  <c r="N82" i="4"/>
  <c r="L82" i="4"/>
  <c r="J82" i="4"/>
  <c r="N79" i="4"/>
  <c r="L79" i="4"/>
  <c r="J79" i="4"/>
  <c r="P79" i="4" s="1"/>
  <c r="N76" i="4"/>
  <c r="L76" i="4"/>
  <c r="J76" i="4"/>
  <c r="N75" i="4"/>
  <c r="L75" i="4"/>
  <c r="J75" i="4"/>
  <c r="P75" i="4" s="1"/>
  <c r="N74" i="4"/>
  <c r="L74" i="4"/>
  <c r="J74" i="4"/>
  <c r="N73" i="4"/>
  <c r="L73" i="4"/>
  <c r="J73" i="4"/>
  <c r="N70" i="4"/>
  <c r="L70" i="4"/>
  <c r="J70" i="4"/>
  <c r="N69" i="4"/>
  <c r="L69" i="4"/>
  <c r="J69" i="4"/>
  <c r="N68" i="4"/>
  <c r="L68" i="4"/>
  <c r="L66" i="4" s="1"/>
  <c r="D12" i="3" s="1"/>
  <c r="J68" i="4"/>
  <c r="P68" i="4" s="1"/>
  <c r="N67" i="4"/>
  <c r="L67" i="4"/>
  <c r="J67" i="4"/>
  <c r="N64" i="4"/>
  <c r="L64" i="4"/>
  <c r="J64" i="4"/>
  <c r="P64" i="4" s="1"/>
  <c r="P63" i="4"/>
  <c r="N63" i="4"/>
  <c r="L63" i="4"/>
  <c r="J63" i="4"/>
  <c r="N62" i="4"/>
  <c r="L62" i="4"/>
  <c r="J62" i="4"/>
  <c r="P62" i="4" s="1"/>
  <c r="Q62" i="4" s="1"/>
  <c r="N61" i="4"/>
  <c r="L61" i="4"/>
  <c r="J61" i="4"/>
  <c r="P60" i="4"/>
  <c r="N60" i="4"/>
  <c r="L60" i="4"/>
  <c r="J60" i="4"/>
  <c r="N59" i="4"/>
  <c r="L59" i="4"/>
  <c r="J59" i="4"/>
  <c r="N58" i="4"/>
  <c r="L58" i="4"/>
  <c r="J58" i="4"/>
  <c r="N57" i="4"/>
  <c r="L57" i="4"/>
  <c r="J57" i="4"/>
  <c r="N54" i="4"/>
  <c r="L54" i="4"/>
  <c r="J54" i="4"/>
  <c r="N50" i="4"/>
  <c r="L50" i="4"/>
  <c r="J50" i="4"/>
  <c r="N47" i="4"/>
  <c r="L47" i="4"/>
  <c r="J47" i="4"/>
  <c r="N43" i="4"/>
  <c r="L43" i="4"/>
  <c r="J43" i="4"/>
  <c r="P43" i="4" s="1"/>
  <c r="Q43" i="4" s="1"/>
  <c r="N40" i="4"/>
  <c r="L40" i="4"/>
  <c r="J40" i="4"/>
  <c r="N36" i="4"/>
  <c r="L36" i="4"/>
  <c r="J36" i="4"/>
  <c r="P36" i="4" s="1"/>
  <c r="N33" i="4"/>
  <c r="L33" i="4"/>
  <c r="J33" i="4"/>
  <c r="N32" i="4"/>
  <c r="L32" i="4"/>
  <c r="J32" i="4"/>
  <c r="P31" i="4"/>
  <c r="Q31" i="4" s="1"/>
  <c r="N31" i="4"/>
  <c r="L31" i="4"/>
  <c r="J31" i="4"/>
  <c r="N30" i="4"/>
  <c r="L30" i="4"/>
  <c r="J30" i="4"/>
  <c r="N29" i="4"/>
  <c r="L29" i="4"/>
  <c r="J29" i="4"/>
  <c r="N26" i="4"/>
  <c r="L26" i="4"/>
  <c r="J26" i="4"/>
  <c r="N23" i="4"/>
  <c r="L23" i="4"/>
  <c r="J23" i="4"/>
  <c r="N20" i="4"/>
  <c r="L20" i="4"/>
  <c r="J20" i="4"/>
  <c r="N19" i="4"/>
  <c r="L19" i="4"/>
  <c r="J19" i="4"/>
  <c r="P19" i="4" s="1"/>
  <c r="Q19" i="4" s="1"/>
  <c r="P15" i="4"/>
  <c r="N15" i="4"/>
  <c r="L15" i="4"/>
  <c r="J15" i="4"/>
  <c r="N10" i="4"/>
  <c r="N9" i="4" s="1"/>
  <c r="L10" i="4"/>
  <c r="L9" i="4" s="1"/>
  <c r="J10" i="4"/>
  <c r="P10" i="4" s="1"/>
  <c r="D19" i="3"/>
  <c r="Q60" i="4" l="1"/>
  <c r="J9" i="4"/>
  <c r="C9" i="3" s="1"/>
  <c r="L14" i="4"/>
  <c r="D10" i="3" s="1"/>
  <c r="N100" i="4"/>
  <c r="L92" i="4"/>
  <c r="D15" i="3" s="1"/>
  <c r="L100" i="4"/>
  <c r="D17" i="3" s="1"/>
  <c r="N35" i="4"/>
  <c r="J96" i="4"/>
  <c r="C16" i="3" s="1"/>
  <c r="P50" i="4"/>
  <c r="Q50" i="4" s="1"/>
  <c r="Q75" i="4"/>
  <c r="P82" i="4"/>
  <c r="Q82" i="4" s="1"/>
  <c r="N66" i="4"/>
  <c r="P106" i="4"/>
  <c r="P105" i="4" s="1"/>
  <c r="E18" i="3" s="1"/>
  <c r="C21" i="3"/>
  <c r="P32" i="4"/>
  <c r="Q32" i="4" s="1"/>
  <c r="P40" i="4"/>
  <c r="Q40" i="4" s="1"/>
  <c r="P59" i="4"/>
  <c r="Q59" i="4" s="1"/>
  <c r="Q63" i="4"/>
  <c r="Q68" i="4"/>
  <c r="J66" i="4"/>
  <c r="C12" i="3" s="1"/>
  <c r="N92" i="4"/>
  <c r="N14" i="4"/>
  <c r="J78" i="4"/>
  <c r="C13" i="3" s="1"/>
  <c r="P103" i="4"/>
  <c r="Q103" i="4" s="1"/>
  <c r="J14" i="4"/>
  <c r="C10" i="3" s="1"/>
  <c r="Q79" i="4"/>
  <c r="J85" i="4"/>
  <c r="C14" i="3" s="1"/>
  <c r="Q36" i="4"/>
  <c r="Q64" i="4"/>
  <c r="P74" i="4"/>
  <c r="Q74" i="4" s="1"/>
  <c r="L78" i="4"/>
  <c r="D13" i="3" s="1"/>
  <c r="L85" i="4"/>
  <c r="D14" i="3" s="1"/>
  <c r="J100" i="4"/>
  <c r="C17" i="3" s="1"/>
  <c r="P23" i="4"/>
  <c r="Q23" i="4" s="1"/>
  <c r="L35" i="4"/>
  <c r="D11" i="3" s="1"/>
  <c r="N78" i="4"/>
  <c r="Q10" i="4"/>
  <c r="Q9" i="4" s="1"/>
  <c r="P9" i="4"/>
  <c r="D9" i="3"/>
  <c r="P26" i="4"/>
  <c r="Q26" i="4" s="1"/>
  <c r="P54" i="4"/>
  <c r="Q54" i="4" s="1"/>
  <c r="P69" i="4"/>
  <c r="Q69" i="4" s="1"/>
  <c r="P90" i="4"/>
  <c r="P85" i="4" s="1"/>
  <c r="E14" i="3" s="1"/>
  <c r="P33" i="4"/>
  <c r="Q33" i="4" s="1"/>
  <c r="P61" i="4"/>
  <c r="Q61" i="4" s="1"/>
  <c r="P76" i="4"/>
  <c r="Q76" i="4" s="1"/>
  <c r="P97" i="4"/>
  <c r="P96" i="4" s="1"/>
  <c r="E16" i="3" s="1"/>
  <c r="P93" i="4"/>
  <c r="P92" i="4" s="1"/>
  <c r="E15" i="3" s="1"/>
  <c r="P20" i="4"/>
  <c r="P47" i="4"/>
  <c r="Q47" i="4" s="1"/>
  <c r="P67" i="4"/>
  <c r="Q67" i="4" s="1"/>
  <c r="J92" i="4"/>
  <c r="C15" i="3" s="1"/>
  <c r="Q20" i="4"/>
  <c r="J35" i="4"/>
  <c r="C11" i="3" s="1"/>
  <c r="Q15" i="4"/>
  <c r="P29" i="4"/>
  <c r="Q29" i="4" s="1"/>
  <c r="P57" i="4"/>
  <c r="Q57" i="4" s="1"/>
  <c r="P70" i="4"/>
  <c r="Q70" i="4" s="1"/>
  <c r="Q101" i="4"/>
  <c r="Q86" i="4"/>
  <c r="P102" i="4"/>
  <c r="P109" i="4"/>
  <c r="P108" i="4" s="1"/>
  <c r="E19" i="3" s="1"/>
  <c r="P30" i="4"/>
  <c r="Q30" i="4" s="1"/>
  <c r="P58" i="4"/>
  <c r="Q58" i="4" s="1"/>
  <c r="P73" i="4"/>
  <c r="Q73" i="4" s="1"/>
  <c r="P78" i="4" l="1"/>
  <c r="E13" i="3" s="1"/>
  <c r="C23" i="3"/>
  <c r="C25" i="3" s="1"/>
  <c r="N8" i="4"/>
  <c r="N7" i="4" s="1"/>
  <c r="Q78" i="4"/>
  <c r="F13" i="3" s="1"/>
  <c r="Q97" i="4"/>
  <c r="Q96" i="4" s="1"/>
  <c r="F16" i="3" s="1"/>
  <c r="P100" i="4"/>
  <c r="E17" i="3" s="1"/>
  <c r="Q35" i="4"/>
  <c r="F11" i="3" s="1"/>
  <c r="P14" i="4"/>
  <c r="E10" i="3" s="1"/>
  <c r="Q106" i="4"/>
  <c r="Q105" i="4" s="1"/>
  <c r="F18" i="3" s="1"/>
  <c r="L8" i="4"/>
  <c r="D8" i="3" s="1"/>
  <c r="Q93" i="4"/>
  <c r="Q92" i="4" s="1"/>
  <c r="F15" i="3" s="1"/>
  <c r="J8" i="4"/>
  <c r="Q90" i="4"/>
  <c r="Q85" i="4" s="1"/>
  <c r="Q66" i="4"/>
  <c r="F12" i="3" s="1"/>
  <c r="F9" i="3"/>
  <c r="Q109" i="4"/>
  <c r="Q108" i="4" s="1"/>
  <c r="F19" i="3" s="1"/>
  <c r="P66" i="4"/>
  <c r="E12" i="3" s="1"/>
  <c r="P35" i="4"/>
  <c r="E11" i="3" s="1"/>
  <c r="Q14" i="4"/>
  <c r="F10" i="3" s="1"/>
  <c r="L7" i="4"/>
  <c r="D7" i="3" s="1"/>
  <c r="E9" i="3"/>
  <c r="Q102" i="4"/>
  <c r="Q100" i="4" s="1"/>
  <c r="F17" i="3" s="1"/>
  <c r="P8" i="4" l="1"/>
  <c r="F14" i="3"/>
  <c r="Q8" i="4"/>
  <c r="C8" i="3"/>
  <c r="J7" i="4"/>
  <c r="C7" i="3" s="1"/>
  <c r="P7" i="4"/>
  <c r="E7" i="3" s="1"/>
  <c r="E8" i="3"/>
  <c r="F8" i="3" l="1"/>
  <c r="Q7" i="4"/>
  <c r="F7" i="3" s="1"/>
</calcChain>
</file>

<file path=xl/sharedStrings.xml><?xml version="1.0" encoding="utf-8"?>
<sst xmlns="http://schemas.openxmlformats.org/spreadsheetml/2006/main" count="308" uniqueCount="158">
  <si>
    <t>Celkem (včetně DPH)</t>
  </si>
  <si>
    <t>Celkem (bez DPH)</t>
  </si>
  <si>
    <t>DPH</t>
  </si>
  <si>
    <t>Popis</t>
  </si>
  <si>
    <t>Poř.</t>
  </si>
  <si>
    <t>Typ</t>
  </si>
  <si>
    <t>Kód</t>
  </si>
  <si>
    <t>MJ</t>
  </si>
  <si>
    <t>Výměra</t>
  </si>
  <si>
    <t>Cena</t>
  </si>
  <si>
    <t>Jedn. hmotn.</t>
  </si>
  <si>
    <t>Hmotnost</t>
  </si>
  <si>
    <t>Jedn. suť</t>
  </si>
  <si>
    <t>Suť</t>
  </si>
  <si>
    <t>Sazba DPH</t>
  </si>
  <si>
    <t>Cena s DPH</t>
  </si>
  <si>
    <t>Výkaz výměr:</t>
  </si>
  <si>
    <t>Jedn. Cena</t>
  </si>
  <si>
    <t>Východní průjezd (brána) v areálu Kolínského zámku_obnova omítky</t>
  </si>
  <si>
    <t>S</t>
  </si>
  <si>
    <t>S/SO 01</t>
  </si>
  <si>
    <t>S/SO 01/003</t>
  </si>
  <si>
    <t>003: Svislé a kompletní konstrukce</t>
  </si>
  <si>
    <t>S/SO 01/006</t>
  </si>
  <si>
    <t>006: Úpravy povrchů, podlahy a osazovaní výplní</t>
  </si>
  <si>
    <t>S/SO 01/009</t>
  </si>
  <si>
    <t>009: Ostatní konstrukce a práce, bourání</t>
  </si>
  <si>
    <t>S/SO 01/099</t>
  </si>
  <si>
    <t>099: Přesun hmot a manipulace se sutí</t>
  </si>
  <si>
    <t>S/SO 01/711</t>
  </si>
  <si>
    <t>711: Izolace proti vodě, vlhkosti a plynu</t>
  </si>
  <si>
    <t>S/SO 01/783</t>
  </si>
  <si>
    <t>783: Nátěry</t>
  </si>
  <si>
    <t>S/SO 01/V01</t>
  </si>
  <si>
    <t>V01: Průzkumné, geodetické a projektové práce</t>
  </si>
  <si>
    <t>S/SO 01/V03</t>
  </si>
  <si>
    <t>V03: Zařízení staveniště</t>
  </si>
  <si>
    <t>S/SO 01/V04</t>
  </si>
  <si>
    <t>V04: Inženýrská činnost</t>
  </si>
  <si>
    <t>S/SO 01/V06</t>
  </si>
  <si>
    <t>V06: Územní vlivy</t>
  </si>
  <si>
    <t>S/SO 01/V09</t>
  </si>
  <si>
    <t>V09: Ostatní náklady</t>
  </si>
  <si>
    <t>Stavba</t>
  </si>
  <si>
    <t>Objekt</t>
  </si>
  <si>
    <t>Oddíl</t>
  </si>
  <si>
    <t>SP</t>
  </si>
  <si>
    <t>311213111R</t>
  </si>
  <si>
    <t xml:space="preserve">Zdivo z umělých kamenů - doplnění kamenného ostění </t>
  </si>
  <si>
    <t>m3</t>
  </si>
  <si>
    <t>5,2;ostění - restaurátorské práce</t>
  </si>
  <si>
    <t>629995103</t>
  </si>
  <si>
    <t>Očištění vnějších ploch tlakovou vodou s přídavkem čističe</t>
  </si>
  <si>
    <t>m2</t>
  </si>
  <si>
    <t>94,25;omítky</t>
  </si>
  <si>
    <t>24,4;ostění - restaurátorské práce</t>
  </si>
  <si>
    <t>622125100R</t>
  </si>
  <si>
    <t>Vyplnění spár vápennou maltou vnějších stěn smíšeného zdiva</t>
  </si>
  <si>
    <t>622125900R</t>
  </si>
  <si>
    <t>Očištění spojů vnějších stěn smíšeného zdiva</t>
  </si>
  <si>
    <t>ON</t>
  </si>
  <si>
    <t>006xxx100</t>
  </si>
  <si>
    <t>Odsolovací proces v min. kvalitě Arbocel a obětovaná omítka - 5x otlučení a nahození</t>
  </si>
  <si>
    <t>39,12;omítky</t>
  </si>
  <si>
    <t>622131151</t>
  </si>
  <si>
    <t>Sanační postřik vnějších stěn nanášený celoplošně ručně</t>
  </si>
  <si>
    <t>622324411R</t>
  </si>
  <si>
    <t>Sanační podkladní omítka vnějších stěn nanášená ručně - vápenná podkladní a vyrovnávací konzervační omítka nehydrofobní, min. kvalita Z-SAN 30 V</t>
  </si>
  <si>
    <t>622325121R</t>
  </si>
  <si>
    <t>Sanační jádrová omítka vnějších stěn nanášená ručně - vápenná konzervační omítka hydrofobní, min. kvalita Z-SAN 20 V</t>
  </si>
  <si>
    <t>783826615R</t>
  </si>
  <si>
    <t>Příplatek za hydrofobizační omítku</t>
  </si>
  <si>
    <t>622328231R</t>
  </si>
  <si>
    <t>Sanační štuk vnějších stěn tloušťky do 3 mm - vápenný štuk na konzervační omítku, min. kvalita Z-SAN 10 V</t>
  </si>
  <si>
    <t>629999032R</t>
  </si>
  <si>
    <t>Příplatek k omítce vnějších povrchů za zvýšenou pracnost při méně přístupných místech</t>
  </si>
  <si>
    <t>978015391</t>
  </si>
  <si>
    <t>Otlučení (osekání) vnější vápenné nebo vápenocementové omítky stupně členitosti 1 a 2 v rozsahu přes 80 do 100 %</t>
  </si>
  <si>
    <t>978015391R</t>
  </si>
  <si>
    <t>Příplatek k otlučení vnější vápenné nebo vápenocementové omítce za každých dalších 5 mm tloušťky přes 20 mm ručně</t>
  </si>
  <si>
    <t>118,65*(50-15);nesoudružné vnější omítky - tl. 50 mm</t>
  </si>
  <si>
    <t>978023411R</t>
  </si>
  <si>
    <t>Vyškrabání spár zdiva smíšeného</t>
  </si>
  <si>
    <t>952905211R</t>
  </si>
  <si>
    <t>Mechanické očištění stěn</t>
  </si>
  <si>
    <t>941112121</t>
  </si>
  <si>
    <t>Montáž lešení řadového trubkového lehkého bez podlah zatížení do 200 kg/m2 š od 0,9 do 1,2 m v do 10 m</t>
  </si>
  <si>
    <t>941112221</t>
  </si>
  <si>
    <t>Příplatek k lešení řadovému trubkovému lehkému bez podlah do 200 kg/m2 š od 0,9 do 1,2 m v do 10 m za každý den použití</t>
  </si>
  <si>
    <t>118,65*30*2;2 měsíce</t>
  </si>
  <si>
    <t>941112821</t>
  </si>
  <si>
    <t>Demontáž lešení řadového trubkového lehkého bez podlah zatížení do 200 kg/m2 š od 0,9 do 1,2 m v do 10 m</t>
  </si>
  <si>
    <t>949211121</t>
  </si>
  <si>
    <t>Montáž lešeňové podlahy bez příčníků nebo podélníků pro trubková lešení v do 10 m</t>
  </si>
  <si>
    <t>949211221</t>
  </si>
  <si>
    <t>Příplatek k lešeňové podlaze bez příčníků nebo podélníků pro trubková lešení v do 10 m za každý den použití</t>
  </si>
  <si>
    <t>949211821</t>
  </si>
  <si>
    <t>Demontáž lešeňové podlahy bez příčníků nebo podélníků pro trubková lešení v do 10 m</t>
  </si>
  <si>
    <t>944511111</t>
  </si>
  <si>
    <t>Montáž ochranné sítě z textilie z umělých vláken</t>
  </si>
  <si>
    <t>944511211</t>
  </si>
  <si>
    <t>Příplatek k ochranné síti za každý den použití</t>
  </si>
  <si>
    <t>944511811</t>
  </si>
  <si>
    <t>Demontáž ochranné sítě z textilie z umělých vláken</t>
  </si>
  <si>
    <t>952901411</t>
  </si>
  <si>
    <t>Vyčištění ostatních objektů (venkovní prostory) při jakékoliv výšce podlaží</t>
  </si>
  <si>
    <t>997013211</t>
  </si>
  <si>
    <t>Vnitrostaveništní doprava suti a vybouraných hmot pro budovy v do 6 m ručně</t>
  </si>
  <si>
    <t>t</t>
  </si>
  <si>
    <t>997211611</t>
  </si>
  <si>
    <t>Nakládání suti na dopravní prostředky pro vodorovnou dopravu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</si>
  <si>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</si>
  <si>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</si>
  <si>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</si>
  <si>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</si>
  <si>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15,662*19;skládka do 20 km</t>
  </si>
  <si>
    <t>997013631</t>
  </si>
  <si>
    <t>Poplatek za uložení na skládce (skládkovné) stavebního odpadu směsného kód odpadu 17 09 04</t>
  </si>
  <si>
    <t>993111111</t>
  </si>
  <si>
    <t>Dovoz a odvoz lešení řadového do 10 km včetně naložení a složení</t>
  </si>
  <si>
    <t>993111119</t>
  </si>
  <si>
    <t>Příplatek k ceně dovozu a odvozu lešení řadového ZKD 10 km přes 10 km</t>
  </si>
  <si>
    <t>998018001</t>
  </si>
  <si>
    <t>Přesun hmot pro budovy ruční pro budovy v do 6 m</t>
  </si>
  <si>
    <t>711192102</t>
  </si>
  <si>
    <t>Provedení izolace proti zemní vlhkosti hydroizolační stěrkou svislé na zdivu, 1 vrstva</t>
  </si>
  <si>
    <t>H</t>
  </si>
  <si>
    <t>58581012R</t>
  </si>
  <si>
    <t>podkladní izolační stěrka - min. kvalita Wetisol</t>
  </si>
  <si>
    <t>kg</t>
  </si>
  <si>
    <t>998711121</t>
  </si>
  <si>
    <t>Přesun hmot tonážní pro izolace proti vodě, vlhkosti a plynům ruční v objektech v do 6 m</t>
  </si>
  <si>
    <t>783823137</t>
  </si>
  <si>
    <t>Penetrační vápenný nátěr hladkých nebo štukových omítek</t>
  </si>
  <si>
    <t>783827427R</t>
  </si>
  <si>
    <t>Krycí dvojnásobný vápenný nátěr omítek stupně členitosti 1 a 2 - vápenný historický ochranný nátěr</t>
  </si>
  <si>
    <t>013203000</t>
  </si>
  <si>
    <t>Dokumentace stavby bez rozlišení - dílenská dokumentace dodavatele</t>
  </si>
  <si>
    <t>soubor</t>
  </si>
  <si>
    <t>011544000</t>
  </si>
  <si>
    <t>Restaurátorský práce</t>
  </si>
  <si>
    <t>030001000</t>
  </si>
  <si>
    <t>Zařízení staveniště</t>
  </si>
  <si>
    <t>031303000</t>
  </si>
  <si>
    <t>Náklady na zábor</t>
  </si>
  <si>
    <t>043002000</t>
  </si>
  <si>
    <t>Zkoušky a ostatní měření - ověřovací měření sanility a vlhkosti - 5x měření</t>
  </si>
  <si>
    <t>kus</t>
  </si>
  <si>
    <t>045002000</t>
  </si>
  <si>
    <t>Kompletační a koordinační činnost dodavatele</t>
  </si>
  <si>
    <t>040001000</t>
  </si>
  <si>
    <t>Inženýrská činnost</t>
  </si>
  <si>
    <t>065002000</t>
  </si>
  <si>
    <t>Mimostaveništní doprava materiálů, výrobků a strojů</t>
  </si>
  <si>
    <t>091403000</t>
  </si>
  <si>
    <t>Práce na památkovém objektu</t>
  </si>
  <si>
    <t>Investor: Město Kolín</t>
  </si>
  <si>
    <t>DPH: 21% ze základny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</si>
</sst>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#,##0_);[Red]\-\ #,##0_);&quot;–&quot;??;_(@_)"/>
    <numFmt numFmtId="165" formatCode="_(#,##0.00_);[Red]\-\ #,##0.00_);&quot;–&quot;??;_(@_)"/>
    <numFmt numFmtId="166" formatCode="_(#,##0.000_);[Red]\-\ #,##0.000_);&quot;–&quot;??;_(@_)"/>
  </numFmts>
  <fonts count="13" x14ac:knownFonts="1">
    <font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6"/>
      <color rgb="FFC00000"/>
      <name val="Arial"/>
      <family val="2"/>
      <charset val="238"/>
    </font>
    <font>
      <sz val="6"/>
      <color rgb="FF777777"/>
      <name val="Arial"/>
      <family val="2"/>
      <charset val="238"/>
    </font>
    <font>
      <sz val="6"/>
      <color rgb="FF0070C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8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DB303B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/>
    <xf numFmtId="49" fontId="4" fillId="0" borderId="0" xfId="0" applyNumberFormat="1" applyFont="1"/>
    <xf numFmtId="49" fontId="4" fillId="0" borderId="1" xfId="0" applyNumberFormat="1" applyFont="1" applyBorder="1"/>
    <xf numFmtId="49" fontId="4" fillId="0" borderId="0" xfId="0" applyNumberFormat="1" applyFont="1" applyAlignment="1">
      <alignment horizontal="left" vertical="top"/>
    </xf>
    <xf numFmtId="164" fontId="4" fillId="0" borderId="0" xfId="0" applyNumberFormat="1" applyFont="1"/>
    <xf numFmtId="164" fontId="4" fillId="0" borderId="0" xfId="0" applyNumberFormat="1" applyFont="1" applyAlignment="1">
      <alignment horizontal="right" vertical="top"/>
    </xf>
    <xf numFmtId="164" fontId="4" fillId="0" borderId="1" xfId="0" applyNumberFormat="1" applyFont="1" applyBorder="1"/>
    <xf numFmtId="166" fontId="4" fillId="0" borderId="0" xfId="0" applyNumberFormat="1" applyFont="1"/>
    <xf numFmtId="166" fontId="8" fillId="0" borderId="0" xfId="0" applyNumberFormat="1" applyFont="1"/>
    <xf numFmtId="166" fontId="4" fillId="0" borderId="0" xfId="0" applyNumberFormat="1" applyFont="1" applyAlignment="1">
      <alignment horizontal="right" vertical="top"/>
    </xf>
    <xf numFmtId="166" fontId="4" fillId="0" borderId="1" xfId="0" applyNumberFormat="1" applyFont="1" applyBorder="1"/>
    <xf numFmtId="164" fontId="8" fillId="0" borderId="0" xfId="0" applyNumberFormat="1" applyFont="1"/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vertical="top"/>
    </xf>
    <xf numFmtId="164" fontId="3" fillId="0" borderId="0" xfId="0" applyNumberFormat="1" applyFont="1" applyAlignment="1">
      <alignment horizontal="right" vertical="top"/>
    </xf>
    <xf numFmtId="166" fontId="3" fillId="0" borderId="0" xfId="0" applyNumberFormat="1" applyFont="1"/>
    <xf numFmtId="164" fontId="3" fillId="0" borderId="0" xfId="0" applyNumberFormat="1" applyFont="1"/>
    <xf numFmtId="49" fontId="2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166" fontId="2" fillId="0" borderId="0" xfId="0" applyNumberFormat="1" applyFont="1"/>
    <xf numFmtId="164" fontId="2" fillId="0" borderId="0" xfId="0" applyNumberFormat="1" applyFont="1"/>
    <xf numFmtId="49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/>
    </xf>
    <xf numFmtId="166" fontId="2" fillId="0" borderId="1" xfId="0" applyNumberFormat="1" applyFont="1" applyBorder="1"/>
    <xf numFmtId="164" fontId="2" fillId="0" borderId="1" xfId="0" applyNumberFormat="1" applyFont="1" applyBorder="1"/>
    <xf numFmtId="0" fontId="10" fillId="0" borderId="0" xfId="0" applyFont="1" applyAlignment="1">
      <alignment horizontal="right" vertical="top"/>
    </xf>
    <xf numFmtId="164" fontId="10" fillId="0" borderId="0" xfId="0" applyNumberFormat="1" applyFont="1" applyAlignment="1">
      <alignment horizontal="right" vertical="top"/>
    </xf>
    <xf numFmtId="166" fontId="10" fillId="0" borderId="0" xfId="0" applyNumberFormat="1" applyFont="1" applyAlignment="1">
      <alignment horizontal="right" vertical="top"/>
    </xf>
    <xf numFmtId="0" fontId="9" fillId="0" borderId="0" xfId="0" applyFont="1" applyAlignment="1">
      <alignment horizontal="right" vertical="top"/>
    </xf>
    <xf numFmtId="164" fontId="9" fillId="0" borderId="0" xfId="0" applyNumberFormat="1" applyFont="1" applyAlignment="1">
      <alignment horizontal="right" vertical="top"/>
    </xf>
    <xf numFmtId="166" fontId="9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 wrapText="1" indent="2"/>
    </xf>
    <xf numFmtId="164" fontId="5" fillId="0" borderId="0" xfId="0" applyNumberFormat="1" applyFont="1" applyAlignment="1">
      <alignment horizontal="right" vertical="top"/>
    </xf>
    <xf numFmtId="166" fontId="5" fillId="0" borderId="0" xfId="0" applyNumberFormat="1" applyFont="1" applyAlignment="1">
      <alignment horizontal="right" vertical="top"/>
    </xf>
    <xf numFmtId="1" fontId="4" fillId="0" borderId="0" xfId="0" applyNumberFormat="1" applyFont="1"/>
    <xf numFmtId="1" fontId="6" fillId="0" borderId="0" xfId="0" applyNumberFormat="1" applyFont="1"/>
    <xf numFmtId="1" fontId="4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right" vertical="top"/>
    </xf>
    <xf numFmtId="49" fontId="8" fillId="0" borderId="0" xfId="0" applyNumberFormat="1" applyFont="1"/>
    <xf numFmtId="49" fontId="4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left" vertical="top"/>
    </xf>
    <xf numFmtId="166" fontId="6" fillId="0" borderId="0" xfId="0" applyNumberFormat="1" applyFont="1" applyAlignment="1">
      <alignment horizontal="right" vertical="top"/>
    </xf>
    <xf numFmtId="165" fontId="4" fillId="0" borderId="0" xfId="0" applyNumberFormat="1" applyFont="1"/>
    <xf numFmtId="165" fontId="4" fillId="0" borderId="0" xfId="0" applyNumberFormat="1" applyFont="1" applyAlignment="1">
      <alignment horizontal="right" vertical="top"/>
    </xf>
    <xf numFmtId="1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right" vertical="top"/>
    </xf>
    <xf numFmtId="1" fontId="10" fillId="0" borderId="0" xfId="0" applyNumberFormat="1" applyFont="1"/>
    <xf numFmtId="49" fontId="10" fillId="0" borderId="0" xfId="0" applyNumberFormat="1" applyFont="1"/>
    <xf numFmtId="166" fontId="10" fillId="0" borderId="0" xfId="0" applyNumberFormat="1" applyFont="1"/>
    <xf numFmtId="165" fontId="10" fillId="0" borderId="0" xfId="0" applyNumberFormat="1" applyFont="1"/>
    <xf numFmtId="164" fontId="10" fillId="0" borderId="0" xfId="0" applyNumberFormat="1" applyFont="1"/>
    <xf numFmtId="1" fontId="9" fillId="0" borderId="0" xfId="0" applyNumberFormat="1" applyFont="1" applyAlignment="1">
      <alignment horizontal="right" vertical="top"/>
    </xf>
    <xf numFmtId="1" fontId="9" fillId="0" borderId="0" xfId="0" applyNumberFormat="1" applyFont="1"/>
    <xf numFmtId="49" fontId="9" fillId="0" borderId="0" xfId="0" applyNumberFormat="1" applyFont="1"/>
    <xf numFmtId="166" fontId="9" fillId="0" borderId="0" xfId="0" applyNumberFormat="1" applyFont="1"/>
    <xf numFmtId="164" fontId="9" fillId="0" borderId="0" xfId="0" applyNumberFormat="1" applyFont="1"/>
    <xf numFmtId="1" fontId="5" fillId="0" borderId="0" xfId="0" applyNumberFormat="1" applyFont="1" applyAlignment="1">
      <alignment horizontal="right" vertical="top"/>
    </xf>
    <xf numFmtId="1" fontId="5" fillId="0" borderId="0" xfId="0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 vertical="top" wrapText="1"/>
    </xf>
    <xf numFmtId="166" fontId="5" fillId="0" borderId="0" xfId="0" applyNumberFormat="1" applyFont="1"/>
    <xf numFmtId="165" fontId="5" fillId="0" borderId="0" xfId="0" applyNumberFormat="1" applyFont="1"/>
    <xf numFmtId="164" fontId="5" fillId="0" borderId="0" xfId="0" applyNumberFormat="1" applyFont="1"/>
    <xf numFmtId="1" fontId="11" fillId="0" borderId="0" xfId="0" applyNumberFormat="1" applyFont="1" applyAlignment="1">
      <alignment horizontal="right" vertical="top"/>
    </xf>
    <xf numFmtId="1" fontId="11" fillId="0" borderId="2" xfId="0" applyNumberFormat="1" applyFont="1" applyBorder="1" applyAlignment="1">
      <alignment horizontal="center" vertical="top"/>
    </xf>
    <xf numFmtId="49" fontId="11" fillId="0" borderId="3" xfId="0" applyNumberFormat="1" applyFont="1" applyBorder="1" applyAlignment="1">
      <alignment horizontal="center" vertical="top"/>
    </xf>
    <xf numFmtId="49" fontId="11" fillId="0" borderId="3" xfId="0" applyNumberFormat="1" applyFont="1" applyBorder="1" applyAlignment="1">
      <alignment horizontal="right" vertical="top"/>
    </xf>
    <xf numFmtId="49" fontId="11" fillId="0" borderId="3" xfId="0" applyNumberFormat="1" applyFont="1" applyBorder="1" applyAlignment="1">
      <alignment horizontal="left" vertical="top" wrapText="1"/>
    </xf>
    <xf numFmtId="166" fontId="11" fillId="0" borderId="3" xfId="0" applyNumberFormat="1" applyFont="1" applyBorder="1" applyAlignment="1">
      <alignment horizontal="right" vertical="top"/>
    </xf>
    <xf numFmtId="165" fontId="11" fillId="0" borderId="3" xfId="0" applyNumberFormat="1" applyFont="1" applyBorder="1" applyAlignment="1" applyProtection="1">
      <alignment horizontal="right" vertical="top"/>
      <protection locked="0"/>
    </xf>
    <xf numFmtId="164" fontId="11" fillId="0" borderId="3" xfId="0" applyNumberFormat="1" applyFont="1" applyBorder="1" applyAlignment="1">
      <alignment horizontal="right" vertical="top"/>
    </xf>
    <xf numFmtId="0" fontId="12" fillId="0" borderId="0" xfId="0" applyFont="1"/>
    <xf numFmtId="1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left" vertical="top" wrapText="1"/>
    </xf>
    <xf numFmtId="166" fontId="12" fillId="0" borderId="0" xfId="0" applyNumberFormat="1" applyFont="1" applyAlignment="1">
      <alignment horizontal="right" vertical="top"/>
    </xf>
    <xf numFmtId="165" fontId="12" fillId="0" borderId="0" xfId="0" applyNumberFormat="1" applyFont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0" fillId="0" borderId="0" xfId="0" applyFont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49" fontId="9" fillId="2" borderId="0" xfId="0" applyNumberFormat="1" applyFont="1" applyFill="1"/>
    <xf numFmtId="166" fontId="9" fillId="2" borderId="0" xfId="0" applyNumberFormat="1" applyFont="1" applyFill="1"/>
    <xf numFmtId="165" fontId="9" fillId="2" borderId="0" xfId="0" applyNumberFormat="1" applyFont="1" applyFill="1"/>
    <xf numFmtId="164" fontId="9" fillId="2" borderId="0" xfId="0" applyNumberFormat="1" applyFont="1" applyFill="1" applyAlignment="1">
      <alignment horizontal="right" vertical="top"/>
    </xf>
    <xf numFmtId="0" fontId="9" fillId="2" borderId="0" xfId="0" applyFont="1" applyFill="1" applyAlignment="1">
      <alignment horizontal="left" vertical="top" wrapText="1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2:G27"/>
  <sheetViews>
    <sheetView topLeftCell="B1" zoomScale="110" zoomScaleNormal="110" workbookViewId="0">
      <selection activeCell="B2" sqref="B2"/>
    </sheetView>
  </sheetViews>
  <sheetFormatPr defaultColWidth="9.140625" defaultRowHeight="8.25" outlineLevelRow="2" x14ac:dyDescent="0.15"/>
  <cols>
    <col min="1" max="1" width="34.7109375" style="2" hidden="1" customWidth="1"/>
    <col min="2" max="2" width="80.7109375" style="2" customWidth="1"/>
    <col min="3" max="3" width="15.7109375" style="2" customWidth="1"/>
    <col min="4" max="6" width="15.7109375" style="2" hidden="1" customWidth="1"/>
    <col min="7" max="16384" width="9.140625" style="2"/>
  </cols>
  <sheetData>
    <row r="2" spans="1:7" ht="15.75" x14ac:dyDescent="0.15">
      <c r="B2" s="92" t="str">
        <f>Zakázka!F2</f>
        <v>Východní průjezd (brána) v areálu Kolínského zámku_obnova omítky</v>
      </c>
    </row>
    <row r="3" spans="1:7" ht="15.75" x14ac:dyDescent="0.15">
      <c r="B3" s="92" t="str">
        <f>Zakázka!F3</f>
        <v>Investor: Město Kolín</v>
      </c>
      <c r="C3" s="13"/>
      <c r="D3" s="16"/>
      <c r="E3" s="13"/>
      <c r="F3" s="13"/>
    </row>
    <row r="4" spans="1:7" ht="7.5" customHeight="1" x14ac:dyDescent="0.15">
      <c r="A4" s="6"/>
      <c r="B4" s="10"/>
      <c r="C4" s="13"/>
      <c r="D4" s="17"/>
      <c r="E4" s="20"/>
      <c r="F4" s="20"/>
    </row>
    <row r="5" spans="1:7" ht="11.25" x14ac:dyDescent="0.2">
      <c r="A5" s="4"/>
      <c r="B5" s="21" t="s">
        <v>3</v>
      </c>
      <c r="C5" s="22" t="s">
        <v>9</v>
      </c>
      <c r="D5" s="23" t="s">
        <v>11</v>
      </c>
      <c r="E5" s="22" t="s">
        <v>2</v>
      </c>
      <c r="F5" s="22" t="s">
        <v>15</v>
      </c>
      <c r="G5" s="8"/>
    </row>
    <row r="6" spans="1:7" ht="7.5" customHeight="1" x14ac:dyDescent="0.15">
      <c r="B6" s="10"/>
      <c r="C6" s="13"/>
      <c r="D6" s="16"/>
      <c r="E6" s="13"/>
      <c r="F6" s="13"/>
    </row>
    <row r="7" spans="1:7" ht="12" x14ac:dyDescent="0.15">
      <c r="A7" s="36" t="s">
        <v>19</v>
      </c>
      <c r="B7" s="94" t="str">
        <f>Zakázka!F7</f>
        <v>Východní průjezd (brána) v areálu Kolínského zámku_obnova omítky</v>
      </c>
      <c r="C7" s="37">
        <f>VLOOKUP($A7,Zakázka!$A:$Q,10,FALSE)</f>
        <v>0</v>
      </c>
      <c r="D7" s="38">
        <f>VLOOKUP($A7,Zakázka!$A:$Q,12,FALSE)</f>
        <v>19.139502</v>
      </c>
      <c r="E7" s="37">
        <f>VLOOKUP($A7,Zakázka!$A:$Q,16,FALSE)</f>
        <v>0</v>
      </c>
      <c r="F7" s="37">
        <f>VLOOKUP($A7,Zakázka!$A:$Q,17,FALSE)</f>
        <v>0</v>
      </c>
      <c r="G7" s="8"/>
    </row>
    <row r="8" spans="1:7" ht="12" outlineLevel="1" x14ac:dyDescent="0.15">
      <c r="A8" s="39" t="s">
        <v>20</v>
      </c>
      <c r="B8" s="100" t="str">
        <f>Zakázka!F8</f>
        <v>Východní průjezd (brána) v areálu Kolínského zámku_obnova omítky</v>
      </c>
      <c r="C8" s="99">
        <f>VLOOKUP($A8,Zakázka!$A:$Q,10,FALSE)</f>
        <v>0</v>
      </c>
      <c r="D8" s="41">
        <f>VLOOKUP($A8,Zakázka!$A:$Q,12,FALSE)</f>
        <v>19.139502</v>
      </c>
      <c r="E8" s="40">
        <f>VLOOKUP($A8,Zakázka!$A:$Q,16,FALSE)</f>
        <v>0</v>
      </c>
      <c r="F8" s="40">
        <f>VLOOKUP($A8,Zakázka!$A:$Q,17,FALSE)</f>
        <v>0</v>
      </c>
      <c r="G8" s="8"/>
    </row>
    <row r="9" spans="1:7" ht="11.25" outlineLevel="2" x14ac:dyDescent="0.15">
      <c r="A9" s="42" t="s">
        <v>21</v>
      </c>
      <c r="B9" s="43" t="s">
        <v>22</v>
      </c>
      <c r="C9" s="44">
        <f>VLOOKUP($A9,Zakázka!$A:$Q,10,FALSE)</f>
        <v>0</v>
      </c>
      <c r="D9" s="45">
        <f>VLOOKUP($A9,Zakázka!$A:$Q,12,FALSE)</f>
        <v>13.958672</v>
      </c>
      <c r="E9" s="44">
        <f>VLOOKUP($A9,Zakázka!$A:$Q,16,FALSE)</f>
        <v>0</v>
      </c>
      <c r="F9" s="44">
        <f>VLOOKUP($A9,Zakázka!$A:$Q,17,FALSE)</f>
        <v>0</v>
      </c>
      <c r="G9" s="8"/>
    </row>
    <row r="10" spans="1:7" ht="11.25" outlineLevel="2" x14ac:dyDescent="0.15">
      <c r="A10" s="42" t="s">
        <v>23</v>
      </c>
      <c r="B10" s="43" t="s">
        <v>24</v>
      </c>
      <c r="C10" s="44">
        <f>VLOOKUP($A10,Zakázka!$A:$Q,10,FALSE)</f>
        <v>0</v>
      </c>
      <c r="D10" s="45">
        <f>VLOOKUP($A10,Zakázka!$A:$Q,12,FALSE)</f>
        <v>4.7512219999999994</v>
      </c>
      <c r="E10" s="44">
        <f>VLOOKUP($A10,Zakázka!$A:$Q,16,FALSE)</f>
        <v>0</v>
      </c>
      <c r="F10" s="44">
        <f>VLOOKUP($A10,Zakázka!$A:$Q,17,FALSE)</f>
        <v>0</v>
      </c>
      <c r="G10" s="8"/>
    </row>
    <row r="11" spans="1:7" ht="11.25" outlineLevel="2" x14ac:dyDescent="0.15">
      <c r="A11" s="42" t="s">
        <v>25</v>
      </c>
      <c r="B11" s="43" t="s">
        <v>26</v>
      </c>
      <c r="C11" s="44">
        <f>VLOOKUP($A11,Zakázka!$A:$Q,10,FALSE)</f>
        <v>0</v>
      </c>
      <c r="D11" s="45">
        <f>VLOOKUP($A11,Zakázka!$A:$Q,12,FALSE)</f>
        <v>0</v>
      </c>
      <c r="E11" s="44">
        <f>VLOOKUP($A11,Zakázka!$A:$Q,16,FALSE)</f>
        <v>0</v>
      </c>
      <c r="F11" s="44">
        <f>VLOOKUP($A11,Zakázka!$A:$Q,17,FALSE)</f>
        <v>0</v>
      </c>
      <c r="G11" s="8"/>
    </row>
    <row r="12" spans="1:7" ht="11.25" outlineLevel="2" x14ac:dyDescent="0.15">
      <c r="A12" s="42" t="s">
        <v>27</v>
      </c>
      <c r="B12" s="43" t="s">
        <v>28</v>
      </c>
      <c r="C12" s="44">
        <f>VLOOKUP($A12,Zakázka!$A:$Q,10,FALSE)</f>
        <v>0</v>
      </c>
      <c r="D12" s="45">
        <f>VLOOKUP($A12,Zakázka!$A:$Q,12,FALSE)</f>
        <v>0</v>
      </c>
      <c r="E12" s="44">
        <f>VLOOKUP($A12,Zakázka!$A:$Q,16,FALSE)</f>
        <v>0</v>
      </c>
      <c r="F12" s="44">
        <f>VLOOKUP($A12,Zakázka!$A:$Q,17,FALSE)</f>
        <v>0</v>
      </c>
      <c r="G12" s="8"/>
    </row>
    <row r="13" spans="1:7" ht="11.25" outlineLevel="2" x14ac:dyDescent="0.15">
      <c r="A13" s="42" t="s">
        <v>29</v>
      </c>
      <c r="B13" s="43" t="s">
        <v>30</v>
      </c>
      <c r="C13" s="44">
        <f>VLOOKUP($A13,Zakázka!$A:$Q,10,FALSE)</f>
        <v>0</v>
      </c>
      <c r="D13" s="45">
        <f>VLOOKUP($A13,Zakázka!$A:$Q,12,FALSE)</f>
        <v>0.32045000000000001</v>
      </c>
      <c r="E13" s="44">
        <f>VLOOKUP($A13,Zakázka!$A:$Q,16,FALSE)</f>
        <v>0</v>
      </c>
      <c r="F13" s="44">
        <f>VLOOKUP($A13,Zakázka!$A:$Q,17,FALSE)</f>
        <v>0</v>
      </c>
      <c r="G13" s="8"/>
    </row>
    <row r="14" spans="1:7" ht="11.25" outlineLevel="2" x14ac:dyDescent="0.15">
      <c r="A14" s="42" t="s">
        <v>31</v>
      </c>
      <c r="B14" s="43" t="s">
        <v>32</v>
      </c>
      <c r="C14" s="44">
        <f>VLOOKUP($A14,Zakázka!$A:$Q,10,FALSE)</f>
        <v>0</v>
      </c>
      <c r="D14" s="45">
        <f>VLOOKUP($A14,Zakázka!$A:$Q,12,FALSE)</f>
        <v>0.10915800000000001</v>
      </c>
      <c r="E14" s="44">
        <f>VLOOKUP($A14,Zakázka!$A:$Q,16,FALSE)</f>
        <v>0</v>
      </c>
      <c r="F14" s="44">
        <f>VLOOKUP($A14,Zakázka!$A:$Q,17,FALSE)</f>
        <v>0</v>
      </c>
      <c r="G14" s="8"/>
    </row>
    <row r="15" spans="1:7" ht="11.25" outlineLevel="2" x14ac:dyDescent="0.15">
      <c r="A15" s="42" t="s">
        <v>33</v>
      </c>
      <c r="B15" s="43" t="s">
        <v>34</v>
      </c>
      <c r="C15" s="44">
        <f>VLOOKUP($A15,Zakázka!$A:$Q,10,FALSE)</f>
        <v>0</v>
      </c>
      <c r="D15" s="45">
        <f>VLOOKUP($A15,Zakázka!$A:$Q,12,FALSE)</f>
        <v>0</v>
      </c>
      <c r="E15" s="44">
        <f>VLOOKUP($A15,Zakázka!$A:$Q,16,FALSE)</f>
        <v>0</v>
      </c>
      <c r="F15" s="44">
        <f>VLOOKUP($A15,Zakázka!$A:$Q,17,FALSE)</f>
        <v>0</v>
      </c>
      <c r="G15" s="8"/>
    </row>
    <row r="16" spans="1:7" ht="11.25" outlineLevel="2" x14ac:dyDescent="0.15">
      <c r="A16" s="42" t="s">
        <v>35</v>
      </c>
      <c r="B16" s="43" t="s">
        <v>36</v>
      </c>
      <c r="C16" s="44">
        <f>VLOOKUP($A16,Zakázka!$A:$Q,10,FALSE)</f>
        <v>0</v>
      </c>
      <c r="D16" s="45">
        <f>VLOOKUP($A16,Zakázka!$A:$Q,12,FALSE)</f>
        <v>0</v>
      </c>
      <c r="E16" s="44">
        <f>VLOOKUP($A16,Zakázka!$A:$Q,16,FALSE)</f>
        <v>0</v>
      </c>
      <c r="F16" s="44">
        <f>VLOOKUP($A16,Zakázka!$A:$Q,17,FALSE)</f>
        <v>0</v>
      </c>
      <c r="G16" s="8"/>
    </row>
    <row r="17" spans="1:7" ht="11.25" outlineLevel="2" x14ac:dyDescent="0.15">
      <c r="A17" s="42" t="s">
        <v>37</v>
      </c>
      <c r="B17" s="43" t="s">
        <v>38</v>
      </c>
      <c r="C17" s="44">
        <f>VLOOKUP($A17,Zakázka!$A:$Q,10,FALSE)</f>
        <v>0</v>
      </c>
      <c r="D17" s="45">
        <f>VLOOKUP($A17,Zakázka!$A:$Q,12,FALSE)</f>
        <v>0</v>
      </c>
      <c r="E17" s="44">
        <f>VLOOKUP($A17,Zakázka!$A:$Q,16,FALSE)</f>
        <v>0</v>
      </c>
      <c r="F17" s="44">
        <f>VLOOKUP($A17,Zakázka!$A:$Q,17,FALSE)</f>
        <v>0</v>
      </c>
      <c r="G17" s="8"/>
    </row>
    <row r="18" spans="1:7" ht="11.25" outlineLevel="2" x14ac:dyDescent="0.15">
      <c r="A18" s="42" t="s">
        <v>39</v>
      </c>
      <c r="B18" s="43" t="s">
        <v>40</v>
      </c>
      <c r="C18" s="44">
        <f>VLOOKUP($A18,Zakázka!$A:$Q,10,FALSE)</f>
        <v>0</v>
      </c>
      <c r="D18" s="45">
        <f>VLOOKUP($A18,Zakázka!$A:$Q,12,FALSE)</f>
        <v>0</v>
      </c>
      <c r="E18" s="44">
        <f>VLOOKUP($A18,Zakázka!$A:$Q,16,FALSE)</f>
        <v>0</v>
      </c>
      <c r="F18" s="44">
        <f>VLOOKUP($A18,Zakázka!$A:$Q,17,FALSE)</f>
        <v>0</v>
      </c>
      <c r="G18" s="8"/>
    </row>
    <row r="19" spans="1:7" ht="11.25" outlineLevel="2" x14ac:dyDescent="0.15">
      <c r="A19" s="42" t="s">
        <v>41</v>
      </c>
      <c r="B19" s="43" t="s">
        <v>42</v>
      </c>
      <c r="C19" s="44">
        <f>VLOOKUP($A19,Zakázka!$A:$Q,10,FALSE)</f>
        <v>0</v>
      </c>
      <c r="D19" s="45">
        <f>VLOOKUP($A19,Zakázka!$A:$Q,12,FALSE)</f>
        <v>0</v>
      </c>
      <c r="E19" s="44">
        <f>VLOOKUP($A19,Zakázka!$A:$Q,16,FALSE)</f>
        <v>0</v>
      </c>
      <c r="F19" s="44">
        <f>VLOOKUP($A19,Zakázka!$A:$Q,17,FALSE)</f>
        <v>0</v>
      </c>
      <c r="G19" s="8"/>
    </row>
    <row r="20" spans="1:7" ht="7.5" customHeight="1" x14ac:dyDescent="0.15">
      <c r="B20" s="11"/>
      <c r="C20" s="15"/>
      <c r="D20" s="19"/>
      <c r="E20" s="15"/>
      <c r="F20" s="15"/>
    </row>
    <row r="21" spans="1:7" ht="12.75" x14ac:dyDescent="0.2">
      <c r="A21" s="5"/>
      <c r="B21" s="24" t="s">
        <v>1</v>
      </c>
      <c r="C21" s="25">
        <f>SUMIF(GROUP_ID,"",ITEM_PRICES)</f>
        <v>0</v>
      </c>
      <c r="D21" s="26"/>
      <c r="E21" s="27"/>
      <c r="F21" s="27"/>
      <c r="G21" s="8"/>
    </row>
    <row r="22" spans="1:7" ht="12.75" x14ac:dyDescent="0.2">
      <c r="A22" s="5"/>
      <c r="B22" s="24" t="s">
        <v>2</v>
      </c>
      <c r="C22" s="25"/>
      <c r="D22" s="26"/>
      <c r="E22" s="27"/>
      <c r="F22" s="27"/>
      <c r="G22" s="8"/>
    </row>
    <row r="23" spans="1:7" ht="12.75" x14ac:dyDescent="0.2">
      <c r="A23" s="1"/>
      <c r="B23" s="28" t="s">
        <v>157</v>
      </c>
      <c r="C23" s="29">
        <f>C21*0.21</f>
        <v>0</v>
      </c>
      <c r="D23" s="30"/>
      <c r="E23" s="31"/>
      <c r="F23" s="31"/>
      <c r="G23" s="8"/>
    </row>
    <row r="24" spans="1:7" ht="12.75" x14ac:dyDescent="0.2">
      <c r="A24" s="1"/>
      <c r="B24" s="32"/>
      <c r="C24" s="33"/>
      <c r="D24" s="34"/>
      <c r="E24" s="35"/>
      <c r="F24" s="35"/>
      <c r="G24" s="8"/>
    </row>
    <row r="25" spans="1:7" ht="12.75" x14ac:dyDescent="0.2">
      <c r="A25" s="5"/>
      <c r="B25" s="24" t="s">
        <v>0</v>
      </c>
      <c r="C25" s="25">
        <f>C21+C23</f>
        <v>0</v>
      </c>
      <c r="D25" s="26"/>
      <c r="E25" s="27"/>
      <c r="F25" s="27"/>
      <c r="G25" s="8"/>
    </row>
    <row r="26" spans="1:7" x14ac:dyDescent="0.15">
      <c r="B26" s="10"/>
      <c r="C26" s="13"/>
      <c r="D26" s="16"/>
      <c r="E26" s="13"/>
      <c r="F26" s="13"/>
    </row>
    <row r="27" spans="1:7" x14ac:dyDescent="0.15">
      <c r="B27" s="6"/>
      <c r="C27" s="8"/>
      <c r="D27" s="6"/>
      <c r="E27" s="8"/>
      <c r="F27" s="8"/>
    </row>
  </sheetData>
  <pageMargins left="0.70866141732283472" right="0.70866141732283472" top="0.78740157480314965" bottom="0.78740157480314965" header="0.31496062992125984" footer="0.31496062992125984"/>
  <pageSetup paperSize="9" scale="92" pageOrder="overThenDown" orientation="portrait" r:id="rId1"/>
  <headerFooter>
    <oddFooter>&amp;L&amp;8&amp;F&amp;C&amp;P/&amp;N&amp;R&amp;8&amp;D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2:U111"/>
  <sheetViews>
    <sheetView tabSelected="1" topLeftCell="C1" zoomScale="110" zoomScaleNormal="110" workbookViewId="0">
      <selection activeCell="W14" sqref="W14"/>
    </sheetView>
  </sheetViews>
  <sheetFormatPr defaultColWidth="9.140625" defaultRowHeight="8.25" outlineLevelRow="4" x14ac:dyDescent="0.15"/>
  <cols>
    <col min="1" max="1" width="28.7109375" style="2" hidden="1" customWidth="1"/>
    <col min="2" max="2" width="3.7109375" style="2" hidden="1" customWidth="1"/>
    <col min="3" max="3" width="5.7109375" style="2" customWidth="1"/>
    <col min="4" max="4" width="4.7109375" style="2" hidden="1" customWidth="1"/>
    <col min="5" max="5" width="14.7109375" style="2" customWidth="1"/>
    <col min="6" max="6" width="72.7109375" style="2" customWidth="1"/>
    <col min="7" max="7" width="6" style="2" bestFit="1" customWidth="1"/>
    <col min="8" max="8" width="14.7109375" style="2" customWidth="1"/>
    <col min="9" max="9" width="12.7109375" style="2" customWidth="1"/>
    <col min="10" max="10" width="15.7109375" style="2" customWidth="1"/>
    <col min="11" max="11" width="11.7109375" style="2" hidden="1" customWidth="1"/>
    <col min="12" max="12" width="14.7109375" style="2" hidden="1" customWidth="1"/>
    <col min="13" max="13" width="11.7109375" style="2" hidden="1" customWidth="1"/>
    <col min="14" max="14" width="14.7109375" style="2" hidden="1" customWidth="1"/>
    <col min="15" max="15" width="9.7109375" style="2" hidden="1" customWidth="1"/>
    <col min="16" max="16" width="14.7109375" style="2" hidden="1" customWidth="1"/>
    <col min="17" max="17" width="15.7109375" style="2" hidden="1" customWidth="1"/>
    <col min="18" max="20" width="9.140625" style="2"/>
    <col min="21" max="21" width="9.140625" style="2" customWidth="1"/>
    <col min="22" max="22" width="5.5703125" style="2" customWidth="1"/>
    <col min="23" max="16384" width="9.140625" style="2"/>
  </cols>
  <sheetData>
    <row r="2" spans="1:21" ht="15.75" x14ac:dyDescent="0.15">
      <c r="F2" s="93" t="s">
        <v>18</v>
      </c>
    </row>
    <row r="3" spans="1:21" ht="15.75" x14ac:dyDescent="0.15">
      <c r="B3" s="46"/>
      <c r="C3" s="46"/>
      <c r="D3" s="10"/>
      <c r="E3" s="10"/>
      <c r="F3" s="93" t="s">
        <v>156</v>
      </c>
      <c r="G3" s="10"/>
      <c r="H3" s="16"/>
      <c r="I3" s="54"/>
      <c r="J3" s="13"/>
      <c r="K3" s="16"/>
      <c r="L3" s="16"/>
      <c r="M3" s="16"/>
      <c r="N3" s="16"/>
      <c r="O3" s="13"/>
      <c r="P3" s="13"/>
      <c r="Q3" s="13"/>
      <c r="R3" s="7"/>
      <c r="U3" s="3"/>
    </row>
    <row r="4" spans="1:21" ht="7.5" customHeight="1" x14ac:dyDescent="0.15">
      <c r="A4" s="6"/>
      <c r="B4" s="47"/>
      <c r="C4" s="46"/>
      <c r="D4" s="50"/>
      <c r="E4" s="10"/>
      <c r="F4" s="10"/>
      <c r="G4" s="10"/>
      <c r="H4" s="16"/>
      <c r="I4" s="54"/>
      <c r="J4" s="13"/>
      <c r="K4" s="17"/>
      <c r="L4" s="17"/>
      <c r="M4" s="17"/>
      <c r="N4" s="17"/>
      <c r="O4" s="20"/>
      <c r="P4" s="20"/>
      <c r="Q4" s="20"/>
    </row>
    <row r="5" spans="1:21" ht="11.25" x14ac:dyDescent="0.2">
      <c r="A5" s="4"/>
      <c r="B5" s="56"/>
      <c r="C5" s="56" t="s">
        <v>4</v>
      </c>
      <c r="D5" s="21" t="s">
        <v>5</v>
      </c>
      <c r="E5" s="21" t="s">
        <v>6</v>
      </c>
      <c r="F5" s="21" t="s">
        <v>3</v>
      </c>
      <c r="G5" s="21" t="s">
        <v>7</v>
      </c>
      <c r="H5" s="23" t="s">
        <v>8</v>
      </c>
      <c r="I5" s="57" t="s">
        <v>17</v>
      </c>
      <c r="J5" s="22" t="s">
        <v>9</v>
      </c>
      <c r="K5" s="23" t="s">
        <v>10</v>
      </c>
      <c r="L5" s="23" t="s">
        <v>11</v>
      </c>
      <c r="M5" s="23" t="s">
        <v>12</v>
      </c>
      <c r="N5" s="23" t="s">
        <v>13</v>
      </c>
      <c r="O5" s="22" t="s">
        <v>14</v>
      </c>
      <c r="P5" s="22" t="s">
        <v>2</v>
      </c>
      <c r="Q5" s="22" t="s">
        <v>15</v>
      </c>
      <c r="R5" s="8"/>
    </row>
    <row r="6" spans="1:21" ht="7.5" customHeight="1" x14ac:dyDescent="0.15">
      <c r="B6" s="46"/>
      <c r="C6" s="46"/>
      <c r="D6" s="10"/>
      <c r="E6" s="10"/>
      <c r="F6" s="10"/>
      <c r="G6" s="10"/>
      <c r="H6" s="16"/>
      <c r="I6" s="54"/>
      <c r="J6" s="13"/>
      <c r="K6" s="16"/>
      <c r="L6" s="16"/>
      <c r="M6" s="16"/>
      <c r="N6" s="16"/>
      <c r="O6" s="13"/>
      <c r="P6" s="13"/>
      <c r="Q6" s="13"/>
    </row>
    <row r="7" spans="1:21" ht="12" x14ac:dyDescent="0.2">
      <c r="A7" s="36" t="s">
        <v>19</v>
      </c>
      <c r="B7" s="58">
        <v>1</v>
      </c>
      <c r="C7" s="59"/>
      <c r="D7" s="60" t="s">
        <v>43</v>
      </c>
      <c r="E7" s="60"/>
      <c r="F7" s="94" t="str">
        <f>F2</f>
        <v>Východní průjezd (brána) v areálu Kolínského zámku_obnova omítky</v>
      </c>
      <c r="G7" s="60"/>
      <c r="H7" s="61"/>
      <c r="I7" s="62"/>
      <c r="J7" s="37">
        <f>SUBTOTAL(9,J8:J111)</f>
        <v>0</v>
      </c>
      <c r="K7" s="61"/>
      <c r="L7" s="38">
        <f>SUBTOTAL(9,L8:L111)</f>
        <v>19.139502</v>
      </c>
      <c r="M7" s="61"/>
      <c r="N7" s="38">
        <f>SUBTOTAL(9,N8:N111)</f>
        <v>8.6614500000000003</v>
      </c>
      <c r="O7" s="63"/>
      <c r="P7" s="37">
        <f>SUBTOTAL(9,P8:P111)</f>
        <v>0</v>
      </c>
      <c r="Q7" s="37">
        <f>SUBTOTAL(9,Q8:Q111)</f>
        <v>0</v>
      </c>
      <c r="R7" s="8"/>
      <c r="S7" s="8"/>
    </row>
    <row r="8" spans="1:21" ht="12" outlineLevel="1" x14ac:dyDescent="0.2">
      <c r="A8" s="39" t="s">
        <v>20</v>
      </c>
      <c r="B8" s="64">
        <v>2</v>
      </c>
      <c r="C8" s="65"/>
      <c r="D8" s="66" t="s">
        <v>44</v>
      </c>
      <c r="E8" s="66"/>
      <c r="F8" s="95" t="str">
        <f>F2</f>
        <v>Východní průjezd (brána) v areálu Kolínského zámku_obnova omítky</v>
      </c>
      <c r="G8" s="96"/>
      <c r="H8" s="97"/>
      <c r="I8" s="98"/>
      <c r="J8" s="99">
        <f>SUBTOTAL(9,J9:J110)</f>
        <v>0</v>
      </c>
      <c r="K8" s="67"/>
      <c r="L8" s="41">
        <f>SUBTOTAL(9,L9:L110)</f>
        <v>19.139502</v>
      </c>
      <c r="M8" s="67"/>
      <c r="N8" s="41">
        <f>SUBTOTAL(9,N9:N110)</f>
        <v>8.6614500000000003</v>
      </c>
      <c r="O8" s="68"/>
      <c r="P8" s="40">
        <f>SUBTOTAL(9,P9:P110)</f>
        <v>0</v>
      </c>
      <c r="Q8" s="40">
        <f>SUBTOTAL(9,Q9:Q110)</f>
        <v>0</v>
      </c>
      <c r="R8" s="8"/>
      <c r="S8" s="8"/>
    </row>
    <row r="9" spans="1:21" ht="11.25" outlineLevel="2" x14ac:dyDescent="0.2">
      <c r="A9" s="42" t="s">
        <v>21</v>
      </c>
      <c r="B9" s="69">
        <v>3</v>
      </c>
      <c r="C9" s="70"/>
      <c r="D9" s="71" t="s">
        <v>45</v>
      </c>
      <c r="E9" s="71"/>
      <c r="F9" s="72" t="s">
        <v>22</v>
      </c>
      <c r="G9" s="71"/>
      <c r="H9" s="73"/>
      <c r="I9" s="74"/>
      <c r="J9" s="44">
        <f>SUBTOTAL(9,J10:J13)</f>
        <v>0</v>
      </c>
      <c r="K9" s="73"/>
      <c r="L9" s="45">
        <f>SUBTOTAL(9,L10:L13)</f>
        <v>13.958672</v>
      </c>
      <c r="M9" s="73"/>
      <c r="N9" s="45">
        <f>SUBTOTAL(9,N10:N13)</f>
        <v>0</v>
      </c>
      <c r="O9" s="75"/>
      <c r="P9" s="44">
        <f>SUBTOTAL(9,P10:P13)</f>
        <v>0</v>
      </c>
      <c r="Q9" s="44">
        <f>SUBTOTAL(9,Q10:Q13)</f>
        <v>0</v>
      </c>
      <c r="R9" s="8"/>
      <c r="S9" s="8"/>
    </row>
    <row r="10" spans="1:21" ht="11.25" outlineLevel="3" x14ac:dyDescent="0.2">
      <c r="A10" s="9"/>
      <c r="B10" s="76"/>
      <c r="C10" s="77">
        <v>1</v>
      </c>
      <c r="D10" s="78" t="s">
        <v>46</v>
      </c>
      <c r="E10" s="79" t="s">
        <v>47</v>
      </c>
      <c r="F10" s="80" t="s">
        <v>48</v>
      </c>
      <c r="G10" s="78" t="s">
        <v>49</v>
      </c>
      <c r="H10" s="81">
        <v>5.2</v>
      </c>
      <c r="I10" s="82"/>
      <c r="J10" s="83">
        <f>H10*I10</f>
        <v>0</v>
      </c>
      <c r="K10" s="81">
        <v>2.6843599999999999</v>
      </c>
      <c r="L10" s="81">
        <f>H10*K10</f>
        <v>13.958672</v>
      </c>
      <c r="M10" s="81"/>
      <c r="N10" s="81">
        <f>H10*M10</f>
        <v>0</v>
      </c>
      <c r="O10" s="83">
        <v>21</v>
      </c>
      <c r="P10" s="83">
        <f>J10*(O10/100)</f>
        <v>0</v>
      </c>
      <c r="Q10" s="83">
        <f>J10+P10</f>
        <v>0</v>
      </c>
      <c r="R10" s="8"/>
      <c r="S10" s="8"/>
    </row>
    <row r="11" spans="1:21" ht="9.75" outlineLevel="4" x14ac:dyDescent="0.2">
      <c r="A11" s="84"/>
      <c r="B11" s="85"/>
      <c r="C11" s="85"/>
      <c r="D11" s="86"/>
      <c r="E11" s="91" t="s">
        <v>16</v>
      </c>
      <c r="F11" s="87" t="s">
        <v>50</v>
      </c>
      <c r="G11" s="86"/>
      <c r="H11" s="88">
        <v>5.2</v>
      </c>
      <c r="I11" s="89"/>
      <c r="J11" s="90"/>
      <c r="K11" s="88"/>
      <c r="L11" s="88"/>
      <c r="M11" s="88"/>
      <c r="N11" s="88"/>
      <c r="O11" s="90"/>
      <c r="P11" s="90"/>
      <c r="Q11" s="90"/>
      <c r="R11" s="8"/>
    </row>
    <row r="12" spans="1:21" ht="7.5" customHeight="1" outlineLevel="4" x14ac:dyDescent="0.15">
      <c r="A12" s="8"/>
      <c r="B12" s="49"/>
      <c r="C12" s="48"/>
      <c r="D12" s="51"/>
      <c r="E12" s="12"/>
      <c r="F12" s="52"/>
      <c r="G12" s="51"/>
      <c r="H12" s="53"/>
      <c r="I12" s="55"/>
      <c r="J12" s="14"/>
      <c r="K12" s="18"/>
      <c r="L12" s="18"/>
      <c r="M12" s="18"/>
      <c r="N12" s="18"/>
      <c r="O12" s="14"/>
      <c r="P12" s="14"/>
      <c r="Q12" s="14"/>
      <c r="R12" s="8"/>
    </row>
    <row r="13" spans="1:21" outlineLevel="3" x14ac:dyDescent="0.15">
      <c r="B13" s="6"/>
      <c r="C13" s="6"/>
      <c r="D13" s="6"/>
      <c r="E13" s="6"/>
      <c r="F13" s="6"/>
      <c r="G13" s="6"/>
      <c r="H13" s="6"/>
      <c r="I13" s="8"/>
      <c r="J13" s="8"/>
      <c r="K13" s="6"/>
      <c r="L13" s="6"/>
      <c r="M13" s="6"/>
      <c r="N13" s="6"/>
      <c r="O13" s="6"/>
      <c r="P13" s="8"/>
      <c r="Q13" s="8"/>
    </row>
    <row r="14" spans="1:21" ht="11.25" outlineLevel="2" x14ac:dyDescent="0.2">
      <c r="A14" s="42" t="s">
        <v>23</v>
      </c>
      <c r="B14" s="69">
        <v>3</v>
      </c>
      <c r="C14" s="70"/>
      <c r="D14" s="71" t="s">
        <v>45</v>
      </c>
      <c r="E14" s="71"/>
      <c r="F14" s="72" t="s">
        <v>24</v>
      </c>
      <c r="G14" s="71"/>
      <c r="H14" s="73"/>
      <c r="I14" s="74"/>
      <c r="J14" s="44">
        <f>SUBTOTAL(9,J15:J34)</f>
        <v>0</v>
      </c>
      <c r="K14" s="73"/>
      <c r="L14" s="45">
        <f>SUBTOTAL(9,L15:L34)</f>
        <v>4.7512219999999994</v>
      </c>
      <c r="M14" s="73"/>
      <c r="N14" s="45">
        <f>SUBTOTAL(9,N15:N34)</f>
        <v>0</v>
      </c>
      <c r="O14" s="75"/>
      <c r="P14" s="44">
        <f>SUBTOTAL(9,P15:P34)</f>
        <v>0</v>
      </c>
      <c r="Q14" s="44">
        <f>SUBTOTAL(9,Q15:Q34)</f>
        <v>0</v>
      </c>
      <c r="R14" s="8"/>
      <c r="S14" s="8"/>
    </row>
    <row r="15" spans="1:21" ht="11.25" outlineLevel="3" x14ac:dyDescent="0.2">
      <c r="A15" s="9"/>
      <c r="B15" s="76"/>
      <c r="C15" s="77">
        <v>1</v>
      </c>
      <c r="D15" s="78" t="s">
        <v>46</v>
      </c>
      <c r="E15" s="79" t="s">
        <v>51</v>
      </c>
      <c r="F15" s="80" t="s">
        <v>52</v>
      </c>
      <c r="G15" s="78" t="s">
        <v>53</v>
      </c>
      <c r="H15" s="81">
        <v>118.65</v>
      </c>
      <c r="I15" s="82"/>
      <c r="J15" s="83">
        <f>H15*I15</f>
        <v>0</v>
      </c>
      <c r="K15" s="81">
        <v>2.1000000000000001E-4</v>
      </c>
      <c r="L15" s="81">
        <f>H15*K15</f>
        <v>2.4916500000000001E-2</v>
      </c>
      <c r="M15" s="81"/>
      <c r="N15" s="81">
        <f>H15*M15</f>
        <v>0</v>
      </c>
      <c r="O15" s="83">
        <v>21</v>
      </c>
      <c r="P15" s="83">
        <f>J15*(O15/100)</f>
        <v>0</v>
      </c>
      <c r="Q15" s="83">
        <f>J15+P15</f>
        <v>0</v>
      </c>
      <c r="R15" s="8"/>
      <c r="S15" s="8"/>
    </row>
    <row r="16" spans="1:21" ht="9.75" outlineLevel="4" x14ac:dyDescent="0.2">
      <c r="A16" s="84"/>
      <c r="B16" s="85"/>
      <c r="C16" s="85"/>
      <c r="D16" s="86"/>
      <c r="E16" s="91" t="s">
        <v>16</v>
      </c>
      <c r="F16" s="87" t="s">
        <v>54</v>
      </c>
      <c r="G16" s="86"/>
      <c r="H16" s="88">
        <v>94.25</v>
      </c>
      <c r="I16" s="89"/>
      <c r="J16" s="90"/>
      <c r="K16" s="88"/>
      <c r="L16" s="88"/>
      <c r="M16" s="88"/>
      <c r="N16" s="88"/>
      <c r="O16" s="90"/>
      <c r="P16" s="90"/>
      <c r="Q16" s="90"/>
      <c r="R16" s="8"/>
    </row>
    <row r="17" spans="1:19" ht="9.75" outlineLevel="4" x14ac:dyDescent="0.2">
      <c r="A17" s="84"/>
      <c r="B17" s="85"/>
      <c r="C17" s="85"/>
      <c r="D17" s="86"/>
      <c r="E17" s="91"/>
      <c r="F17" s="87" t="s">
        <v>55</v>
      </c>
      <c r="G17" s="86"/>
      <c r="H17" s="88">
        <v>24.4</v>
      </c>
      <c r="I17" s="89"/>
      <c r="J17" s="90"/>
      <c r="K17" s="88"/>
      <c r="L17" s="88"/>
      <c r="M17" s="88"/>
      <c r="N17" s="88"/>
      <c r="O17" s="90"/>
      <c r="P17" s="90"/>
      <c r="Q17" s="90"/>
      <c r="R17" s="8"/>
    </row>
    <row r="18" spans="1:19" ht="7.5" customHeight="1" outlineLevel="4" x14ac:dyDescent="0.15">
      <c r="A18" s="8"/>
      <c r="B18" s="49"/>
      <c r="C18" s="48"/>
      <c r="D18" s="51"/>
      <c r="E18" s="12"/>
      <c r="F18" s="52"/>
      <c r="G18" s="51"/>
      <c r="H18" s="53"/>
      <c r="I18" s="55"/>
      <c r="J18" s="14"/>
      <c r="K18" s="18"/>
      <c r="L18" s="18"/>
      <c r="M18" s="18"/>
      <c r="N18" s="18"/>
      <c r="O18" s="14"/>
      <c r="P18" s="14"/>
      <c r="Q18" s="14"/>
      <c r="R18" s="8"/>
    </row>
    <row r="19" spans="1:19" ht="11.25" outlineLevel="3" x14ac:dyDescent="0.2">
      <c r="A19" s="9"/>
      <c r="B19" s="76"/>
      <c r="C19" s="77">
        <v>2</v>
      </c>
      <c r="D19" s="78" t="s">
        <v>46</v>
      </c>
      <c r="E19" s="79" t="s">
        <v>56</v>
      </c>
      <c r="F19" s="80" t="s">
        <v>57</v>
      </c>
      <c r="G19" s="78" t="s">
        <v>53</v>
      </c>
      <c r="H19" s="81">
        <v>118.65</v>
      </c>
      <c r="I19" s="82"/>
      <c r="J19" s="83">
        <f>H19*I19</f>
        <v>0</v>
      </c>
      <c r="K19" s="81">
        <v>5.7099999999999998E-3</v>
      </c>
      <c r="L19" s="81">
        <f>H19*K19</f>
        <v>0.67749150000000002</v>
      </c>
      <c r="M19" s="81"/>
      <c r="N19" s="81">
        <f>H19*M19</f>
        <v>0</v>
      </c>
      <c r="O19" s="83">
        <v>21</v>
      </c>
      <c r="P19" s="83">
        <f>J19*(O19/100)</f>
        <v>0</v>
      </c>
      <c r="Q19" s="83">
        <f>J19+P19</f>
        <v>0</v>
      </c>
      <c r="R19" s="8"/>
      <c r="S19" s="8"/>
    </row>
    <row r="20" spans="1:19" ht="11.25" outlineLevel="3" x14ac:dyDescent="0.2">
      <c r="A20" s="9"/>
      <c r="B20" s="76"/>
      <c r="C20" s="77">
        <v>3</v>
      </c>
      <c r="D20" s="78" t="s">
        <v>46</v>
      </c>
      <c r="E20" s="79" t="s">
        <v>58</v>
      </c>
      <c r="F20" s="80" t="s">
        <v>59</v>
      </c>
      <c r="G20" s="78" t="s">
        <v>53</v>
      </c>
      <c r="H20" s="81">
        <v>24.4</v>
      </c>
      <c r="I20" s="82"/>
      <c r="J20" s="83">
        <f>H20*I20</f>
        <v>0</v>
      </c>
      <c r="K20" s="81">
        <v>5.7099999999999998E-3</v>
      </c>
      <c r="L20" s="81">
        <f>H20*K20</f>
        <v>0.13932399999999998</v>
      </c>
      <c r="M20" s="81"/>
      <c r="N20" s="81">
        <f>H20*M20</f>
        <v>0</v>
      </c>
      <c r="O20" s="83">
        <v>21</v>
      </c>
      <c r="P20" s="83">
        <f>J20*(O20/100)</f>
        <v>0</v>
      </c>
      <c r="Q20" s="83">
        <f>J20+P20</f>
        <v>0</v>
      </c>
      <c r="R20" s="8"/>
      <c r="S20" s="8"/>
    </row>
    <row r="21" spans="1:19" ht="9.75" outlineLevel="4" x14ac:dyDescent="0.2">
      <c r="A21" s="84"/>
      <c r="B21" s="85"/>
      <c r="C21" s="85"/>
      <c r="D21" s="86"/>
      <c r="E21" s="91" t="s">
        <v>16</v>
      </c>
      <c r="F21" s="87" t="s">
        <v>55</v>
      </c>
      <c r="G21" s="86"/>
      <c r="H21" s="88">
        <v>24.4</v>
      </c>
      <c r="I21" s="89"/>
      <c r="J21" s="90"/>
      <c r="K21" s="88"/>
      <c r="L21" s="88"/>
      <c r="M21" s="88"/>
      <c r="N21" s="88"/>
      <c r="O21" s="90"/>
      <c r="P21" s="90"/>
      <c r="Q21" s="90"/>
      <c r="R21" s="8"/>
    </row>
    <row r="22" spans="1:19" ht="7.5" customHeight="1" outlineLevel="4" x14ac:dyDescent="0.15">
      <c r="A22" s="8"/>
      <c r="B22" s="49"/>
      <c r="C22" s="48"/>
      <c r="D22" s="51"/>
      <c r="E22" s="12"/>
      <c r="F22" s="52"/>
      <c r="G22" s="51"/>
      <c r="H22" s="53"/>
      <c r="I22" s="55"/>
      <c r="J22" s="14"/>
      <c r="K22" s="18"/>
      <c r="L22" s="18"/>
      <c r="M22" s="18"/>
      <c r="N22" s="18"/>
      <c r="O22" s="14"/>
      <c r="P22" s="14"/>
      <c r="Q22" s="14"/>
      <c r="R22" s="8"/>
    </row>
    <row r="23" spans="1:19" ht="11.25" outlineLevel="3" x14ac:dyDescent="0.2">
      <c r="A23" s="9"/>
      <c r="B23" s="76"/>
      <c r="C23" s="77">
        <v>4</v>
      </c>
      <c r="D23" s="78" t="s">
        <v>60</v>
      </c>
      <c r="E23" s="79" t="s">
        <v>61</v>
      </c>
      <c r="F23" s="80" t="s">
        <v>62</v>
      </c>
      <c r="G23" s="78" t="s">
        <v>53</v>
      </c>
      <c r="H23" s="81">
        <v>39.119999999999997</v>
      </c>
      <c r="I23" s="82"/>
      <c r="J23" s="83">
        <f>H23*I23</f>
        <v>0</v>
      </c>
      <c r="K23" s="81"/>
      <c r="L23" s="81">
        <f>H23*K23</f>
        <v>0</v>
      </c>
      <c r="M23" s="81"/>
      <c r="N23" s="81">
        <f>H23*M23</f>
        <v>0</v>
      </c>
      <c r="O23" s="83">
        <v>21</v>
      </c>
      <c r="P23" s="83">
        <f>J23*(O23/100)</f>
        <v>0</v>
      </c>
      <c r="Q23" s="83">
        <f>J23+P23</f>
        <v>0</v>
      </c>
      <c r="R23" s="8"/>
      <c r="S23" s="8"/>
    </row>
    <row r="24" spans="1:19" ht="9.75" outlineLevel="4" x14ac:dyDescent="0.2">
      <c r="A24" s="84"/>
      <c r="B24" s="85"/>
      <c r="C24" s="85"/>
      <c r="D24" s="86"/>
      <c r="E24" s="91" t="s">
        <v>16</v>
      </c>
      <c r="F24" s="87" t="s">
        <v>63</v>
      </c>
      <c r="G24" s="86"/>
      <c r="H24" s="88">
        <v>39.119999999999997</v>
      </c>
      <c r="I24" s="89"/>
      <c r="J24" s="90"/>
      <c r="K24" s="88"/>
      <c r="L24" s="88"/>
      <c r="M24" s="88"/>
      <c r="N24" s="88"/>
      <c r="O24" s="90"/>
      <c r="P24" s="90"/>
      <c r="Q24" s="90"/>
      <c r="R24" s="8"/>
    </row>
    <row r="25" spans="1:19" ht="7.5" customHeight="1" outlineLevel="4" x14ac:dyDescent="0.15">
      <c r="A25" s="8"/>
      <c r="B25" s="49"/>
      <c r="C25" s="48"/>
      <c r="D25" s="51"/>
      <c r="E25" s="12"/>
      <c r="F25" s="52"/>
      <c r="G25" s="51"/>
      <c r="H25" s="53"/>
      <c r="I25" s="55"/>
      <c r="J25" s="14"/>
      <c r="K25" s="18"/>
      <c r="L25" s="18"/>
      <c r="M25" s="18"/>
      <c r="N25" s="18"/>
      <c r="O25" s="14"/>
      <c r="P25" s="14"/>
      <c r="Q25" s="14"/>
      <c r="R25" s="8"/>
    </row>
    <row r="26" spans="1:19" ht="11.25" outlineLevel="3" x14ac:dyDescent="0.2">
      <c r="A26" s="9"/>
      <c r="B26" s="76"/>
      <c r="C26" s="77">
        <v>5</v>
      </c>
      <c r="D26" s="78" t="s">
        <v>46</v>
      </c>
      <c r="E26" s="79" t="s">
        <v>64</v>
      </c>
      <c r="F26" s="80" t="s">
        <v>65</v>
      </c>
      <c r="G26" s="78" t="s">
        <v>53</v>
      </c>
      <c r="H26" s="81">
        <v>94.25</v>
      </c>
      <c r="I26" s="82"/>
      <c r="J26" s="83">
        <f>H26*I26</f>
        <v>0</v>
      </c>
      <c r="K26" s="81">
        <v>8.9999999999999993E-3</v>
      </c>
      <c r="L26" s="81">
        <f>H26*K26</f>
        <v>0.84824999999999995</v>
      </c>
      <c r="M26" s="81"/>
      <c r="N26" s="81">
        <f>H26*M26</f>
        <v>0</v>
      </c>
      <c r="O26" s="83">
        <v>21</v>
      </c>
      <c r="P26" s="83">
        <f>J26*(O26/100)</f>
        <v>0</v>
      </c>
      <c r="Q26" s="83">
        <f>J26+P26</f>
        <v>0</v>
      </c>
      <c r="R26" s="8"/>
      <c r="S26" s="8"/>
    </row>
    <row r="27" spans="1:19" ht="9.75" outlineLevel="4" x14ac:dyDescent="0.2">
      <c r="A27" s="84"/>
      <c r="B27" s="85"/>
      <c r="C27" s="85"/>
      <c r="D27" s="86"/>
      <c r="E27" s="91" t="s">
        <v>16</v>
      </c>
      <c r="F27" s="87" t="s">
        <v>54</v>
      </c>
      <c r="G27" s="86"/>
      <c r="H27" s="88">
        <v>94.25</v>
      </c>
      <c r="I27" s="89"/>
      <c r="J27" s="90"/>
      <c r="K27" s="88"/>
      <c r="L27" s="88"/>
      <c r="M27" s="88"/>
      <c r="N27" s="88"/>
      <c r="O27" s="90"/>
      <c r="P27" s="90"/>
      <c r="Q27" s="90"/>
      <c r="R27" s="8"/>
    </row>
    <row r="28" spans="1:19" ht="7.5" customHeight="1" outlineLevel="4" x14ac:dyDescent="0.15">
      <c r="A28" s="8"/>
      <c r="B28" s="49"/>
      <c r="C28" s="48"/>
      <c r="D28" s="51"/>
      <c r="E28" s="12"/>
      <c r="F28" s="52"/>
      <c r="G28" s="51"/>
      <c r="H28" s="53"/>
      <c r="I28" s="55"/>
      <c r="J28" s="14"/>
      <c r="K28" s="18"/>
      <c r="L28" s="18"/>
      <c r="M28" s="18"/>
      <c r="N28" s="18"/>
      <c r="O28" s="14"/>
      <c r="P28" s="14"/>
      <c r="Q28" s="14"/>
      <c r="R28" s="8"/>
    </row>
    <row r="29" spans="1:19" ht="22.5" outlineLevel="3" x14ac:dyDescent="0.2">
      <c r="A29" s="9"/>
      <c r="B29" s="76"/>
      <c r="C29" s="77">
        <v>6</v>
      </c>
      <c r="D29" s="78" t="s">
        <v>46</v>
      </c>
      <c r="E29" s="79" t="s">
        <v>66</v>
      </c>
      <c r="F29" s="80" t="s">
        <v>67</v>
      </c>
      <c r="G29" s="78" t="s">
        <v>53</v>
      </c>
      <c r="H29" s="81">
        <v>94.25</v>
      </c>
      <c r="I29" s="82"/>
      <c r="J29" s="83">
        <f>H29*I29</f>
        <v>0</v>
      </c>
      <c r="K29" s="81">
        <v>1.208E-2</v>
      </c>
      <c r="L29" s="81">
        <f>H29*K29</f>
        <v>1.1385400000000001</v>
      </c>
      <c r="M29" s="81"/>
      <c r="N29" s="81">
        <f>H29*M29</f>
        <v>0</v>
      </c>
      <c r="O29" s="83">
        <v>21</v>
      </c>
      <c r="P29" s="83">
        <f>J29*(O29/100)</f>
        <v>0</v>
      </c>
      <c r="Q29" s="83">
        <f>J29+P29</f>
        <v>0</v>
      </c>
      <c r="R29" s="8"/>
      <c r="S29" s="8"/>
    </row>
    <row r="30" spans="1:19" ht="22.5" outlineLevel="3" x14ac:dyDescent="0.2">
      <c r="A30" s="9"/>
      <c r="B30" s="76"/>
      <c r="C30" s="77">
        <v>7</v>
      </c>
      <c r="D30" s="78" t="s">
        <v>46</v>
      </c>
      <c r="E30" s="79" t="s">
        <v>68</v>
      </c>
      <c r="F30" s="80" t="s">
        <v>69</v>
      </c>
      <c r="G30" s="78" t="s">
        <v>53</v>
      </c>
      <c r="H30" s="81">
        <v>94.25</v>
      </c>
      <c r="I30" s="82"/>
      <c r="J30" s="83">
        <f>H30*I30</f>
        <v>0</v>
      </c>
      <c r="K30" s="81">
        <v>1.6199999999999999E-2</v>
      </c>
      <c r="L30" s="81">
        <f>H30*K30</f>
        <v>1.5268499999999998</v>
      </c>
      <c r="M30" s="81"/>
      <c r="N30" s="81">
        <f>H30*M30</f>
        <v>0</v>
      </c>
      <c r="O30" s="83">
        <v>21</v>
      </c>
      <c r="P30" s="83">
        <f>J30*(O30/100)</f>
        <v>0</v>
      </c>
      <c r="Q30" s="83">
        <f>J30+P30</f>
        <v>0</v>
      </c>
      <c r="R30" s="8"/>
      <c r="S30" s="8"/>
    </row>
    <row r="31" spans="1:19" ht="11.25" outlineLevel="3" x14ac:dyDescent="0.2">
      <c r="A31" s="9"/>
      <c r="B31" s="76"/>
      <c r="C31" s="77">
        <v>8</v>
      </c>
      <c r="D31" s="78" t="s">
        <v>46</v>
      </c>
      <c r="E31" s="79" t="s">
        <v>70</v>
      </c>
      <c r="F31" s="80" t="s">
        <v>71</v>
      </c>
      <c r="G31" s="78" t="s">
        <v>53</v>
      </c>
      <c r="H31" s="81">
        <v>94.25</v>
      </c>
      <c r="I31" s="82"/>
      <c r="J31" s="83">
        <f>H31*I31</f>
        <v>0</v>
      </c>
      <c r="K31" s="81">
        <v>2.0000000000000001E-4</v>
      </c>
      <c r="L31" s="81">
        <f>H31*K31</f>
        <v>1.8850000000000002E-2</v>
      </c>
      <c r="M31" s="81"/>
      <c r="N31" s="81">
        <f>H31*M31</f>
        <v>0</v>
      </c>
      <c r="O31" s="83">
        <v>21</v>
      </c>
      <c r="P31" s="83">
        <f>J31*(O31/100)</f>
        <v>0</v>
      </c>
      <c r="Q31" s="83">
        <f>J31+P31</f>
        <v>0</v>
      </c>
      <c r="R31" s="8"/>
      <c r="S31" s="8"/>
    </row>
    <row r="32" spans="1:19" ht="22.5" outlineLevel="3" x14ac:dyDescent="0.2">
      <c r="A32" s="9"/>
      <c r="B32" s="76"/>
      <c r="C32" s="77">
        <v>9</v>
      </c>
      <c r="D32" s="78" t="s">
        <v>46</v>
      </c>
      <c r="E32" s="79" t="s">
        <v>72</v>
      </c>
      <c r="F32" s="80" t="s">
        <v>73</v>
      </c>
      <c r="G32" s="78" t="s">
        <v>53</v>
      </c>
      <c r="H32" s="81">
        <v>94.25</v>
      </c>
      <c r="I32" s="82"/>
      <c r="J32" s="83">
        <f>H32*I32</f>
        <v>0</v>
      </c>
      <c r="K32" s="81">
        <v>4.0000000000000001E-3</v>
      </c>
      <c r="L32" s="81">
        <f>H32*K32</f>
        <v>0.377</v>
      </c>
      <c r="M32" s="81"/>
      <c r="N32" s="81">
        <f>H32*M32</f>
        <v>0</v>
      </c>
      <c r="O32" s="83">
        <v>21</v>
      </c>
      <c r="P32" s="83">
        <f>J32*(O32/100)</f>
        <v>0</v>
      </c>
      <c r="Q32" s="83">
        <f>J32+P32</f>
        <v>0</v>
      </c>
      <c r="R32" s="8"/>
      <c r="S32" s="8"/>
    </row>
    <row r="33" spans="1:19" ht="11.25" outlineLevel="3" x14ac:dyDescent="0.2">
      <c r="A33" s="9"/>
      <c r="B33" s="76"/>
      <c r="C33" s="77">
        <v>10</v>
      </c>
      <c r="D33" s="78" t="s">
        <v>46</v>
      </c>
      <c r="E33" s="79" t="s">
        <v>74</v>
      </c>
      <c r="F33" s="80" t="s">
        <v>75</v>
      </c>
      <c r="G33" s="78" t="s">
        <v>53</v>
      </c>
      <c r="H33" s="81">
        <v>94.25</v>
      </c>
      <c r="I33" s="82"/>
      <c r="J33" s="83">
        <f>H33*I33</f>
        <v>0</v>
      </c>
      <c r="K33" s="81"/>
      <c r="L33" s="81">
        <f>H33*K33</f>
        <v>0</v>
      </c>
      <c r="M33" s="81"/>
      <c r="N33" s="81">
        <f>H33*M33</f>
        <v>0</v>
      </c>
      <c r="O33" s="83">
        <v>21</v>
      </c>
      <c r="P33" s="83">
        <f>J33*(O33/100)</f>
        <v>0</v>
      </c>
      <c r="Q33" s="83">
        <f>J33+P33</f>
        <v>0</v>
      </c>
      <c r="R33" s="8"/>
      <c r="S33" s="8"/>
    </row>
    <row r="34" spans="1:19" outlineLevel="3" x14ac:dyDescent="0.15">
      <c r="B34" s="6"/>
      <c r="C34" s="6"/>
      <c r="D34" s="6"/>
      <c r="E34" s="6"/>
      <c r="F34" s="6"/>
      <c r="G34" s="6"/>
      <c r="H34" s="6"/>
      <c r="I34" s="8"/>
      <c r="J34" s="8"/>
      <c r="K34" s="6"/>
      <c r="L34" s="6"/>
      <c r="M34" s="6"/>
      <c r="N34" s="6"/>
      <c r="O34" s="6"/>
      <c r="P34" s="8"/>
      <c r="Q34" s="8"/>
    </row>
    <row r="35" spans="1:19" ht="11.25" outlineLevel="2" x14ac:dyDescent="0.2">
      <c r="A35" s="42" t="s">
        <v>25</v>
      </c>
      <c r="B35" s="69">
        <v>3</v>
      </c>
      <c r="C35" s="70"/>
      <c r="D35" s="71" t="s">
        <v>45</v>
      </c>
      <c r="E35" s="71"/>
      <c r="F35" s="72" t="s">
        <v>26</v>
      </c>
      <c r="G35" s="71"/>
      <c r="H35" s="73"/>
      <c r="I35" s="74"/>
      <c r="J35" s="44">
        <f>SUBTOTAL(9,J36:J65)</f>
        <v>0</v>
      </c>
      <c r="K35" s="73"/>
      <c r="L35" s="45">
        <f>SUBTOTAL(9,L36:L65)</f>
        <v>0</v>
      </c>
      <c r="M35" s="73"/>
      <c r="N35" s="45">
        <f>SUBTOTAL(9,N36:N65)</f>
        <v>8.6614500000000003</v>
      </c>
      <c r="O35" s="75"/>
      <c r="P35" s="44">
        <f>SUBTOTAL(9,P36:P65)</f>
        <v>0</v>
      </c>
      <c r="Q35" s="44">
        <f>SUBTOTAL(9,Q36:Q65)</f>
        <v>0</v>
      </c>
      <c r="R35" s="8"/>
      <c r="S35" s="8"/>
    </row>
    <row r="36" spans="1:19" ht="22.5" outlineLevel="3" x14ac:dyDescent="0.2">
      <c r="A36" s="9"/>
      <c r="B36" s="76"/>
      <c r="C36" s="77">
        <v>1</v>
      </c>
      <c r="D36" s="78" t="s">
        <v>46</v>
      </c>
      <c r="E36" s="79" t="s">
        <v>76</v>
      </c>
      <c r="F36" s="80" t="s">
        <v>77</v>
      </c>
      <c r="G36" s="78" t="s">
        <v>53</v>
      </c>
      <c r="H36" s="81">
        <v>118.65</v>
      </c>
      <c r="I36" s="82"/>
      <c r="J36" s="83">
        <f>H36*I36</f>
        <v>0</v>
      </c>
      <c r="K36" s="81"/>
      <c r="L36" s="81">
        <f>H36*K36</f>
        <v>0</v>
      </c>
      <c r="M36" s="81">
        <v>5.8999999999999997E-2</v>
      </c>
      <c r="N36" s="81">
        <f>H36*M36</f>
        <v>7.0003500000000001</v>
      </c>
      <c r="O36" s="83">
        <v>21</v>
      </c>
      <c r="P36" s="83">
        <f>J36*(O36/100)</f>
        <v>0</v>
      </c>
      <c r="Q36" s="83">
        <f>J36+P36</f>
        <v>0</v>
      </c>
      <c r="R36" s="8"/>
      <c r="S36" s="8"/>
    </row>
    <row r="37" spans="1:19" ht="9.75" outlineLevel="4" x14ac:dyDescent="0.2">
      <c r="A37" s="84"/>
      <c r="B37" s="85"/>
      <c r="C37" s="85"/>
      <c r="D37" s="86"/>
      <c r="E37" s="91" t="s">
        <v>16</v>
      </c>
      <c r="F37" s="87" t="s">
        <v>54</v>
      </c>
      <c r="G37" s="86"/>
      <c r="H37" s="88">
        <v>94.25</v>
      </c>
      <c r="I37" s="89"/>
      <c r="J37" s="90"/>
      <c r="K37" s="88"/>
      <c r="L37" s="88"/>
      <c r="M37" s="88"/>
      <c r="N37" s="88"/>
      <c r="O37" s="90"/>
      <c r="P37" s="90"/>
      <c r="Q37" s="90"/>
      <c r="R37" s="8"/>
    </row>
    <row r="38" spans="1:19" ht="9.75" outlineLevel="4" x14ac:dyDescent="0.2">
      <c r="A38" s="84"/>
      <c r="B38" s="85"/>
      <c r="C38" s="85"/>
      <c r="D38" s="86"/>
      <c r="E38" s="91"/>
      <c r="F38" s="87" t="s">
        <v>55</v>
      </c>
      <c r="G38" s="86"/>
      <c r="H38" s="88">
        <v>24.4</v>
      </c>
      <c r="I38" s="89"/>
      <c r="J38" s="90"/>
      <c r="K38" s="88"/>
      <c r="L38" s="88"/>
      <c r="M38" s="88"/>
      <c r="N38" s="88"/>
      <c r="O38" s="90"/>
      <c r="P38" s="90"/>
      <c r="Q38" s="90"/>
      <c r="R38" s="8"/>
    </row>
    <row r="39" spans="1:19" ht="7.5" customHeight="1" outlineLevel="4" x14ac:dyDescent="0.15">
      <c r="A39" s="8"/>
      <c r="B39" s="49"/>
      <c r="C39" s="48"/>
      <c r="D39" s="51"/>
      <c r="E39" s="12"/>
      <c r="F39" s="52"/>
      <c r="G39" s="51"/>
      <c r="H39" s="53"/>
      <c r="I39" s="55"/>
      <c r="J39" s="14"/>
      <c r="K39" s="18"/>
      <c r="L39" s="18"/>
      <c r="M39" s="18"/>
      <c r="N39" s="18"/>
      <c r="O39" s="14"/>
      <c r="P39" s="14"/>
      <c r="Q39" s="14"/>
      <c r="R39" s="8"/>
    </row>
    <row r="40" spans="1:19" ht="22.5" outlineLevel="3" x14ac:dyDescent="0.2">
      <c r="A40" s="9"/>
      <c r="B40" s="76"/>
      <c r="C40" s="77">
        <v>2</v>
      </c>
      <c r="D40" s="78" t="s">
        <v>60</v>
      </c>
      <c r="E40" s="79" t="s">
        <v>78</v>
      </c>
      <c r="F40" s="80" t="s">
        <v>79</v>
      </c>
      <c r="G40" s="78" t="s">
        <v>53</v>
      </c>
      <c r="H40" s="81">
        <v>4152.75</v>
      </c>
      <c r="I40" s="82"/>
      <c r="J40" s="83">
        <f>H40*I40</f>
        <v>0</v>
      </c>
      <c r="K40" s="81"/>
      <c r="L40" s="81">
        <f>H40*K40</f>
        <v>0</v>
      </c>
      <c r="M40" s="81"/>
      <c r="N40" s="81">
        <f>H40*M40</f>
        <v>0</v>
      </c>
      <c r="O40" s="83">
        <v>21</v>
      </c>
      <c r="P40" s="83">
        <f>J40*(O40/100)</f>
        <v>0</v>
      </c>
      <c r="Q40" s="83">
        <f>J40+P40</f>
        <v>0</v>
      </c>
      <c r="R40" s="8"/>
      <c r="S40" s="8"/>
    </row>
    <row r="41" spans="1:19" ht="9.75" outlineLevel="4" x14ac:dyDescent="0.2">
      <c r="A41" s="84"/>
      <c r="B41" s="85"/>
      <c r="C41" s="85"/>
      <c r="D41" s="86"/>
      <c r="E41" s="91" t="s">
        <v>16</v>
      </c>
      <c r="F41" s="87" t="s">
        <v>80</v>
      </c>
      <c r="G41" s="86"/>
      <c r="H41" s="88">
        <v>4152.75</v>
      </c>
      <c r="I41" s="89"/>
      <c r="J41" s="90"/>
      <c r="K41" s="88"/>
      <c r="L41" s="88"/>
      <c r="M41" s="88"/>
      <c r="N41" s="88"/>
      <c r="O41" s="90"/>
      <c r="P41" s="90"/>
      <c r="Q41" s="90"/>
      <c r="R41" s="8"/>
    </row>
    <row r="42" spans="1:19" ht="7.5" customHeight="1" outlineLevel="4" x14ac:dyDescent="0.15">
      <c r="A42" s="8"/>
      <c r="B42" s="49"/>
      <c r="C42" s="48"/>
      <c r="D42" s="51"/>
      <c r="E42" s="12"/>
      <c r="F42" s="52"/>
      <c r="G42" s="51"/>
      <c r="H42" s="53"/>
      <c r="I42" s="55"/>
      <c r="J42" s="14"/>
      <c r="K42" s="18"/>
      <c r="L42" s="18"/>
      <c r="M42" s="18"/>
      <c r="N42" s="18"/>
      <c r="O42" s="14"/>
      <c r="P42" s="14"/>
      <c r="Q42" s="14"/>
      <c r="R42" s="8"/>
    </row>
    <row r="43" spans="1:19" ht="11.25" outlineLevel="3" x14ac:dyDescent="0.2">
      <c r="A43" s="9"/>
      <c r="B43" s="76"/>
      <c r="C43" s="77">
        <v>3</v>
      </c>
      <c r="D43" s="78" t="s">
        <v>46</v>
      </c>
      <c r="E43" s="79" t="s">
        <v>81</v>
      </c>
      <c r="F43" s="80" t="s">
        <v>82</v>
      </c>
      <c r="G43" s="78" t="s">
        <v>53</v>
      </c>
      <c r="H43" s="81">
        <v>118.65</v>
      </c>
      <c r="I43" s="82"/>
      <c r="J43" s="83">
        <f>H43*I43</f>
        <v>0</v>
      </c>
      <c r="K43" s="81"/>
      <c r="L43" s="81">
        <f>H43*K43</f>
        <v>0</v>
      </c>
      <c r="M43" s="81">
        <v>1.4E-2</v>
      </c>
      <c r="N43" s="81">
        <f>H43*M43</f>
        <v>1.6611</v>
      </c>
      <c r="O43" s="83">
        <v>21</v>
      </c>
      <c r="P43" s="83">
        <f>J43*(O43/100)</f>
        <v>0</v>
      </c>
      <c r="Q43" s="83">
        <f>J43+P43</f>
        <v>0</v>
      </c>
      <c r="R43" s="8"/>
      <c r="S43" s="8"/>
    </row>
    <row r="44" spans="1:19" ht="9.75" outlineLevel="4" x14ac:dyDescent="0.2">
      <c r="A44" s="84"/>
      <c r="B44" s="85"/>
      <c r="C44" s="85"/>
      <c r="D44" s="86"/>
      <c r="E44" s="91" t="s">
        <v>16</v>
      </c>
      <c r="F44" s="87" t="s">
        <v>54</v>
      </c>
      <c r="G44" s="86"/>
      <c r="H44" s="88">
        <v>94.25</v>
      </c>
      <c r="I44" s="89"/>
      <c r="J44" s="90"/>
      <c r="K44" s="88"/>
      <c r="L44" s="88"/>
      <c r="M44" s="88"/>
      <c r="N44" s="88"/>
      <c r="O44" s="90"/>
      <c r="P44" s="90"/>
      <c r="Q44" s="90"/>
      <c r="R44" s="8"/>
    </row>
    <row r="45" spans="1:19" ht="9.75" outlineLevel="4" x14ac:dyDescent="0.2">
      <c r="A45" s="84"/>
      <c r="B45" s="85"/>
      <c r="C45" s="85"/>
      <c r="D45" s="86"/>
      <c r="E45" s="91"/>
      <c r="F45" s="87" t="s">
        <v>55</v>
      </c>
      <c r="G45" s="86"/>
      <c r="H45" s="88">
        <v>24.4</v>
      </c>
      <c r="I45" s="89"/>
      <c r="J45" s="90"/>
      <c r="K45" s="88"/>
      <c r="L45" s="88"/>
      <c r="M45" s="88"/>
      <c r="N45" s="88"/>
      <c r="O45" s="90"/>
      <c r="P45" s="90"/>
      <c r="Q45" s="90"/>
      <c r="R45" s="8"/>
    </row>
    <row r="46" spans="1:19" ht="7.5" customHeight="1" outlineLevel="4" x14ac:dyDescent="0.15">
      <c r="A46" s="8"/>
      <c r="B46" s="49"/>
      <c r="C46" s="48"/>
      <c r="D46" s="51"/>
      <c r="E46" s="12"/>
      <c r="F46" s="52"/>
      <c r="G46" s="51"/>
      <c r="H46" s="53"/>
      <c r="I46" s="55"/>
      <c r="J46" s="14"/>
      <c r="K46" s="18"/>
      <c r="L46" s="18"/>
      <c r="M46" s="18"/>
      <c r="N46" s="18"/>
      <c r="O46" s="14"/>
      <c r="P46" s="14"/>
      <c r="Q46" s="14"/>
      <c r="R46" s="8"/>
    </row>
    <row r="47" spans="1:19" ht="11.25" outlineLevel="3" x14ac:dyDescent="0.2">
      <c r="A47" s="9"/>
      <c r="B47" s="76"/>
      <c r="C47" s="77">
        <v>4</v>
      </c>
      <c r="D47" s="78" t="s">
        <v>46</v>
      </c>
      <c r="E47" s="79" t="s">
        <v>83</v>
      </c>
      <c r="F47" s="80" t="s">
        <v>84</v>
      </c>
      <c r="G47" s="78" t="s">
        <v>53</v>
      </c>
      <c r="H47" s="81">
        <v>24.4</v>
      </c>
      <c r="I47" s="82"/>
      <c r="J47" s="83">
        <f>H47*I47</f>
        <v>0</v>
      </c>
      <c r="K47" s="81"/>
      <c r="L47" s="81">
        <f>H47*K47</f>
        <v>0</v>
      </c>
      <c r="M47" s="81"/>
      <c r="N47" s="81">
        <f>H47*M47</f>
        <v>0</v>
      </c>
      <c r="O47" s="83">
        <v>21</v>
      </c>
      <c r="P47" s="83">
        <f>J47*(O47/100)</f>
        <v>0</v>
      </c>
      <c r="Q47" s="83">
        <f>J47+P47</f>
        <v>0</v>
      </c>
      <c r="R47" s="8"/>
      <c r="S47" s="8"/>
    </row>
    <row r="48" spans="1:19" ht="9.75" outlineLevel="4" x14ac:dyDescent="0.2">
      <c r="A48" s="84"/>
      <c r="B48" s="85"/>
      <c r="C48" s="85"/>
      <c r="D48" s="86"/>
      <c r="E48" s="91" t="s">
        <v>16</v>
      </c>
      <c r="F48" s="87" t="s">
        <v>55</v>
      </c>
      <c r="G48" s="86"/>
      <c r="H48" s="88">
        <v>24.4</v>
      </c>
      <c r="I48" s="89"/>
      <c r="J48" s="90"/>
      <c r="K48" s="88"/>
      <c r="L48" s="88"/>
      <c r="M48" s="88"/>
      <c r="N48" s="88"/>
      <c r="O48" s="90"/>
      <c r="P48" s="90"/>
      <c r="Q48" s="90"/>
      <c r="R48" s="8"/>
    </row>
    <row r="49" spans="1:19" ht="7.5" customHeight="1" outlineLevel="4" x14ac:dyDescent="0.15">
      <c r="A49" s="8"/>
      <c r="B49" s="49"/>
      <c r="C49" s="48"/>
      <c r="D49" s="51"/>
      <c r="E49" s="12"/>
      <c r="F49" s="52"/>
      <c r="G49" s="51"/>
      <c r="H49" s="53"/>
      <c r="I49" s="55"/>
      <c r="J49" s="14"/>
      <c r="K49" s="18"/>
      <c r="L49" s="18"/>
      <c r="M49" s="18"/>
      <c r="N49" s="18"/>
      <c r="O49" s="14"/>
      <c r="P49" s="14"/>
      <c r="Q49" s="14"/>
      <c r="R49" s="8"/>
    </row>
    <row r="50" spans="1:19" ht="22.5" outlineLevel="3" x14ac:dyDescent="0.2">
      <c r="A50" s="9"/>
      <c r="B50" s="76"/>
      <c r="C50" s="77">
        <v>5</v>
      </c>
      <c r="D50" s="78" t="s">
        <v>46</v>
      </c>
      <c r="E50" s="79" t="s">
        <v>85</v>
      </c>
      <c r="F50" s="80" t="s">
        <v>86</v>
      </c>
      <c r="G50" s="78" t="s">
        <v>53</v>
      </c>
      <c r="H50" s="81">
        <v>118.65</v>
      </c>
      <c r="I50" s="82"/>
      <c r="J50" s="83">
        <f>H50*I50</f>
        <v>0</v>
      </c>
      <c r="K50" s="81"/>
      <c r="L50" s="81">
        <f>H50*K50</f>
        <v>0</v>
      </c>
      <c r="M50" s="81"/>
      <c r="N50" s="81">
        <f>H50*M50</f>
        <v>0</v>
      </c>
      <c r="O50" s="83">
        <v>21</v>
      </c>
      <c r="P50" s="83">
        <f>J50*(O50/100)</f>
        <v>0</v>
      </c>
      <c r="Q50" s="83">
        <f>J50+P50</f>
        <v>0</v>
      </c>
      <c r="R50" s="8"/>
      <c r="S50" s="8"/>
    </row>
    <row r="51" spans="1:19" ht="9.75" outlineLevel="4" x14ac:dyDescent="0.2">
      <c r="A51" s="84"/>
      <c r="B51" s="85"/>
      <c r="C51" s="85"/>
      <c r="D51" s="86"/>
      <c r="E51" s="91" t="s">
        <v>16</v>
      </c>
      <c r="F51" s="87" t="s">
        <v>54</v>
      </c>
      <c r="G51" s="86"/>
      <c r="H51" s="88">
        <v>94.25</v>
      </c>
      <c r="I51" s="89"/>
      <c r="J51" s="90"/>
      <c r="K51" s="88"/>
      <c r="L51" s="88"/>
      <c r="M51" s="88"/>
      <c r="N51" s="88"/>
      <c r="O51" s="90"/>
      <c r="P51" s="90"/>
      <c r="Q51" s="90"/>
      <c r="R51" s="8"/>
    </row>
    <row r="52" spans="1:19" ht="9.75" outlineLevel="4" x14ac:dyDescent="0.2">
      <c r="A52" s="84"/>
      <c r="B52" s="85"/>
      <c r="C52" s="85"/>
      <c r="D52" s="86"/>
      <c r="E52" s="91"/>
      <c r="F52" s="87" t="s">
        <v>55</v>
      </c>
      <c r="G52" s="86"/>
      <c r="H52" s="88">
        <v>24.4</v>
      </c>
      <c r="I52" s="89"/>
      <c r="J52" s="90"/>
      <c r="K52" s="88"/>
      <c r="L52" s="88"/>
      <c r="M52" s="88"/>
      <c r="N52" s="88"/>
      <c r="O52" s="90"/>
      <c r="P52" s="90"/>
      <c r="Q52" s="90"/>
      <c r="R52" s="8"/>
    </row>
    <row r="53" spans="1:19" ht="7.5" customHeight="1" outlineLevel="4" x14ac:dyDescent="0.15">
      <c r="A53" s="8"/>
      <c r="B53" s="49"/>
      <c r="C53" s="48"/>
      <c r="D53" s="51"/>
      <c r="E53" s="12"/>
      <c r="F53" s="52"/>
      <c r="G53" s="51"/>
      <c r="H53" s="53"/>
      <c r="I53" s="55"/>
      <c r="J53" s="14"/>
      <c r="K53" s="18"/>
      <c r="L53" s="18"/>
      <c r="M53" s="18"/>
      <c r="N53" s="18"/>
      <c r="O53" s="14"/>
      <c r="P53" s="14"/>
      <c r="Q53" s="14"/>
      <c r="R53" s="8"/>
    </row>
    <row r="54" spans="1:19" ht="22.5" outlineLevel="3" x14ac:dyDescent="0.2">
      <c r="A54" s="9"/>
      <c r="B54" s="76"/>
      <c r="C54" s="77">
        <v>6</v>
      </c>
      <c r="D54" s="78" t="s">
        <v>46</v>
      </c>
      <c r="E54" s="79" t="s">
        <v>87</v>
      </c>
      <c r="F54" s="80" t="s">
        <v>88</v>
      </c>
      <c r="G54" s="78" t="s">
        <v>53</v>
      </c>
      <c r="H54" s="81">
        <v>7119</v>
      </c>
      <c r="I54" s="82"/>
      <c r="J54" s="83">
        <f>H54*I54</f>
        <v>0</v>
      </c>
      <c r="K54" s="81"/>
      <c r="L54" s="81">
        <f>H54*K54</f>
        <v>0</v>
      </c>
      <c r="M54" s="81"/>
      <c r="N54" s="81">
        <f>H54*M54</f>
        <v>0</v>
      </c>
      <c r="O54" s="83">
        <v>21</v>
      </c>
      <c r="P54" s="83">
        <f>J54*(O54/100)</f>
        <v>0</v>
      </c>
      <c r="Q54" s="83">
        <f>J54+P54</f>
        <v>0</v>
      </c>
      <c r="R54" s="8"/>
      <c r="S54" s="8"/>
    </row>
    <row r="55" spans="1:19" ht="9.75" outlineLevel="4" x14ac:dyDescent="0.2">
      <c r="A55" s="84"/>
      <c r="B55" s="85"/>
      <c r="C55" s="85"/>
      <c r="D55" s="86"/>
      <c r="E55" s="91" t="s">
        <v>16</v>
      </c>
      <c r="F55" s="87" t="s">
        <v>89</v>
      </c>
      <c r="G55" s="86"/>
      <c r="H55" s="88">
        <v>7119</v>
      </c>
      <c r="I55" s="89"/>
      <c r="J55" s="90"/>
      <c r="K55" s="88"/>
      <c r="L55" s="88"/>
      <c r="M55" s="88"/>
      <c r="N55" s="88"/>
      <c r="O55" s="90"/>
      <c r="P55" s="90"/>
      <c r="Q55" s="90"/>
      <c r="R55" s="8"/>
    </row>
    <row r="56" spans="1:19" ht="7.5" customHeight="1" outlineLevel="4" x14ac:dyDescent="0.15">
      <c r="A56" s="8"/>
      <c r="B56" s="49"/>
      <c r="C56" s="48"/>
      <c r="D56" s="51"/>
      <c r="E56" s="12"/>
      <c r="F56" s="52"/>
      <c r="G56" s="51"/>
      <c r="H56" s="53"/>
      <c r="I56" s="55"/>
      <c r="J56" s="14"/>
      <c r="K56" s="18"/>
      <c r="L56" s="18"/>
      <c r="M56" s="18"/>
      <c r="N56" s="18"/>
      <c r="O56" s="14"/>
      <c r="P56" s="14"/>
      <c r="Q56" s="14"/>
      <c r="R56" s="8"/>
    </row>
    <row r="57" spans="1:19" ht="22.5" outlineLevel="3" x14ac:dyDescent="0.2">
      <c r="A57" s="9"/>
      <c r="B57" s="76"/>
      <c r="C57" s="77">
        <v>7</v>
      </c>
      <c r="D57" s="78" t="s">
        <v>46</v>
      </c>
      <c r="E57" s="79" t="s">
        <v>90</v>
      </c>
      <c r="F57" s="80" t="s">
        <v>91</v>
      </c>
      <c r="G57" s="78" t="s">
        <v>53</v>
      </c>
      <c r="H57" s="81">
        <v>118.65</v>
      </c>
      <c r="I57" s="82"/>
      <c r="J57" s="83">
        <f t="shared" ref="J57:J64" si="0">H57*I57</f>
        <v>0</v>
      </c>
      <c r="K57" s="81"/>
      <c r="L57" s="81">
        <f t="shared" ref="L57:L64" si="1">H57*K57</f>
        <v>0</v>
      </c>
      <c r="M57" s="81"/>
      <c r="N57" s="81">
        <f t="shared" ref="N57:N64" si="2">H57*M57</f>
        <v>0</v>
      </c>
      <c r="O57" s="83">
        <v>21</v>
      </c>
      <c r="P57" s="83">
        <f t="shared" ref="P57:P64" si="3">J57*(O57/100)</f>
        <v>0</v>
      </c>
      <c r="Q57" s="83">
        <f t="shared" ref="Q57:Q64" si="4">J57+P57</f>
        <v>0</v>
      </c>
      <c r="R57" s="8"/>
      <c r="S57" s="8"/>
    </row>
    <row r="58" spans="1:19" ht="11.25" outlineLevel="3" x14ac:dyDescent="0.2">
      <c r="A58" s="9"/>
      <c r="B58" s="76"/>
      <c r="C58" s="77">
        <v>8</v>
      </c>
      <c r="D58" s="78" t="s">
        <v>46</v>
      </c>
      <c r="E58" s="79" t="s">
        <v>92</v>
      </c>
      <c r="F58" s="80" t="s">
        <v>93</v>
      </c>
      <c r="G58" s="78" t="s">
        <v>53</v>
      </c>
      <c r="H58" s="81">
        <v>118.65</v>
      </c>
      <c r="I58" s="82"/>
      <c r="J58" s="83">
        <f t="shared" si="0"/>
        <v>0</v>
      </c>
      <c r="K58" s="81"/>
      <c r="L58" s="81">
        <f t="shared" si="1"/>
        <v>0</v>
      </c>
      <c r="M58" s="81"/>
      <c r="N58" s="81">
        <f t="shared" si="2"/>
        <v>0</v>
      </c>
      <c r="O58" s="83">
        <v>21</v>
      </c>
      <c r="P58" s="83">
        <f t="shared" si="3"/>
        <v>0</v>
      </c>
      <c r="Q58" s="83">
        <f t="shared" si="4"/>
        <v>0</v>
      </c>
      <c r="R58" s="8"/>
      <c r="S58" s="8"/>
    </row>
    <row r="59" spans="1:19" ht="22.5" outlineLevel="3" x14ac:dyDescent="0.2">
      <c r="A59" s="9"/>
      <c r="B59" s="76"/>
      <c r="C59" s="77">
        <v>9</v>
      </c>
      <c r="D59" s="78" t="s">
        <v>46</v>
      </c>
      <c r="E59" s="79" t="s">
        <v>94</v>
      </c>
      <c r="F59" s="80" t="s">
        <v>95</v>
      </c>
      <c r="G59" s="78" t="s">
        <v>53</v>
      </c>
      <c r="H59" s="81">
        <v>7119</v>
      </c>
      <c r="I59" s="82"/>
      <c r="J59" s="83">
        <f t="shared" si="0"/>
        <v>0</v>
      </c>
      <c r="K59" s="81"/>
      <c r="L59" s="81">
        <f t="shared" si="1"/>
        <v>0</v>
      </c>
      <c r="M59" s="81"/>
      <c r="N59" s="81">
        <f t="shared" si="2"/>
        <v>0</v>
      </c>
      <c r="O59" s="83">
        <v>21</v>
      </c>
      <c r="P59" s="83">
        <f t="shared" si="3"/>
        <v>0</v>
      </c>
      <c r="Q59" s="83">
        <f t="shared" si="4"/>
        <v>0</v>
      </c>
      <c r="R59" s="8"/>
      <c r="S59" s="8"/>
    </row>
    <row r="60" spans="1:19" ht="11.25" outlineLevel="3" x14ac:dyDescent="0.2">
      <c r="A60" s="9"/>
      <c r="B60" s="76"/>
      <c r="C60" s="77">
        <v>10</v>
      </c>
      <c r="D60" s="78" t="s">
        <v>46</v>
      </c>
      <c r="E60" s="79" t="s">
        <v>96</v>
      </c>
      <c r="F60" s="80" t="s">
        <v>97</v>
      </c>
      <c r="G60" s="78" t="s">
        <v>53</v>
      </c>
      <c r="H60" s="81">
        <v>118.65</v>
      </c>
      <c r="I60" s="82"/>
      <c r="J60" s="83">
        <f t="shared" si="0"/>
        <v>0</v>
      </c>
      <c r="K60" s="81"/>
      <c r="L60" s="81">
        <f t="shared" si="1"/>
        <v>0</v>
      </c>
      <c r="M60" s="81"/>
      <c r="N60" s="81">
        <f t="shared" si="2"/>
        <v>0</v>
      </c>
      <c r="O60" s="83">
        <v>21</v>
      </c>
      <c r="P60" s="83">
        <f t="shared" si="3"/>
        <v>0</v>
      </c>
      <c r="Q60" s="83">
        <f t="shared" si="4"/>
        <v>0</v>
      </c>
      <c r="R60" s="8"/>
      <c r="S60" s="8"/>
    </row>
    <row r="61" spans="1:19" ht="11.25" outlineLevel="3" x14ac:dyDescent="0.2">
      <c r="A61" s="9"/>
      <c r="B61" s="76"/>
      <c r="C61" s="77">
        <v>11</v>
      </c>
      <c r="D61" s="78" t="s">
        <v>46</v>
      </c>
      <c r="E61" s="79" t="s">
        <v>98</v>
      </c>
      <c r="F61" s="80" t="s">
        <v>99</v>
      </c>
      <c r="G61" s="78" t="s">
        <v>53</v>
      </c>
      <c r="H61" s="81">
        <v>118.65</v>
      </c>
      <c r="I61" s="82"/>
      <c r="J61" s="83">
        <f t="shared" si="0"/>
        <v>0</v>
      </c>
      <c r="K61" s="81"/>
      <c r="L61" s="81">
        <f t="shared" si="1"/>
        <v>0</v>
      </c>
      <c r="M61" s="81"/>
      <c r="N61" s="81">
        <f t="shared" si="2"/>
        <v>0</v>
      </c>
      <c r="O61" s="83">
        <v>21</v>
      </c>
      <c r="P61" s="83">
        <f t="shared" si="3"/>
        <v>0</v>
      </c>
      <c r="Q61" s="83">
        <f t="shared" si="4"/>
        <v>0</v>
      </c>
      <c r="R61" s="8"/>
      <c r="S61" s="8"/>
    </row>
    <row r="62" spans="1:19" ht="11.25" outlineLevel="3" x14ac:dyDescent="0.2">
      <c r="A62" s="9"/>
      <c r="B62" s="76"/>
      <c r="C62" s="77">
        <v>12</v>
      </c>
      <c r="D62" s="78" t="s">
        <v>46</v>
      </c>
      <c r="E62" s="79" t="s">
        <v>100</v>
      </c>
      <c r="F62" s="80" t="s">
        <v>101</v>
      </c>
      <c r="G62" s="78" t="s">
        <v>53</v>
      </c>
      <c r="H62" s="81">
        <v>7119</v>
      </c>
      <c r="I62" s="82"/>
      <c r="J62" s="83">
        <f t="shared" si="0"/>
        <v>0</v>
      </c>
      <c r="K62" s="81"/>
      <c r="L62" s="81">
        <f t="shared" si="1"/>
        <v>0</v>
      </c>
      <c r="M62" s="81"/>
      <c r="N62" s="81">
        <f t="shared" si="2"/>
        <v>0</v>
      </c>
      <c r="O62" s="83">
        <v>21</v>
      </c>
      <c r="P62" s="83">
        <f t="shared" si="3"/>
        <v>0</v>
      </c>
      <c r="Q62" s="83">
        <f t="shared" si="4"/>
        <v>0</v>
      </c>
      <c r="R62" s="8"/>
      <c r="S62" s="8"/>
    </row>
    <row r="63" spans="1:19" ht="11.25" outlineLevel="3" x14ac:dyDescent="0.2">
      <c r="A63" s="9"/>
      <c r="B63" s="76"/>
      <c r="C63" s="77">
        <v>13</v>
      </c>
      <c r="D63" s="78" t="s">
        <v>46</v>
      </c>
      <c r="E63" s="79" t="s">
        <v>102</v>
      </c>
      <c r="F63" s="80" t="s">
        <v>103</v>
      </c>
      <c r="G63" s="78" t="s">
        <v>53</v>
      </c>
      <c r="H63" s="81">
        <v>118.65</v>
      </c>
      <c r="I63" s="82"/>
      <c r="J63" s="83">
        <f t="shared" si="0"/>
        <v>0</v>
      </c>
      <c r="K63" s="81"/>
      <c r="L63" s="81">
        <f t="shared" si="1"/>
        <v>0</v>
      </c>
      <c r="M63" s="81"/>
      <c r="N63" s="81">
        <f t="shared" si="2"/>
        <v>0</v>
      </c>
      <c r="O63" s="83">
        <v>21</v>
      </c>
      <c r="P63" s="83">
        <f t="shared" si="3"/>
        <v>0</v>
      </c>
      <c r="Q63" s="83">
        <f t="shared" si="4"/>
        <v>0</v>
      </c>
      <c r="R63" s="8"/>
      <c r="S63" s="8"/>
    </row>
    <row r="64" spans="1:19" ht="11.25" outlineLevel="3" x14ac:dyDescent="0.2">
      <c r="A64" s="9"/>
      <c r="B64" s="76"/>
      <c r="C64" s="77">
        <v>14</v>
      </c>
      <c r="D64" s="78" t="s">
        <v>46</v>
      </c>
      <c r="E64" s="79" t="s">
        <v>104</v>
      </c>
      <c r="F64" s="80" t="s">
        <v>105</v>
      </c>
      <c r="G64" s="78" t="s">
        <v>53</v>
      </c>
      <c r="H64" s="81">
        <v>50</v>
      </c>
      <c r="I64" s="82"/>
      <c r="J64" s="83">
        <f t="shared" si="0"/>
        <v>0</v>
      </c>
      <c r="K64" s="81"/>
      <c r="L64" s="81">
        <f t="shared" si="1"/>
        <v>0</v>
      </c>
      <c r="M64" s="81"/>
      <c r="N64" s="81">
        <f t="shared" si="2"/>
        <v>0</v>
      </c>
      <c r="O64" s="83">
        <v>21</v>
      </c>
      <c r="P64" s="83">
        <f t="shared" si="3"/>
        <v>0</v>
      </c>
      <c r="Q64" s="83">
        <f t="shared" si="4"/>
        <v>0</v>
      </c>
      <c r="R64" s="8"/>
      <c r="S64" s="8"/>
    </row>
    <row r="65" spans="1:19" outlineLevel="3" x14ac:dyDescent="0.15">
      <c r="B65" s="6"/>
      <c r="C65" s="6"/>
      <c r="D65" s="6"/>
      <c r="E65" s="6"/>
      <c r="F65" s="6"/>
      <c r="G65" s="6"/>
      <c r="H65" s="6"/>
      <c r="I65" s="8"/>
      <c r="J65" s="8"/>
      <c r="K65" s="6"/>
      <c r="L65" s="6"/>
      <c r="M65" s="6"/>
      <c r="N65" s="6"/>
      <c r="O65" s="6"/>
      <c r="P65" s="8"/>
      <c r="Q65" s="8"/>
    </row>
    <row r="66" spans="1:19" ht="11.25" outlineLevel="2" x14ac:dyDescent="0.2">
      <c r="A66" s="42" t="s">
        <v>27</v>
      </c>
      <c r="B66" s="69">
        <v>3</v>
      </c>
      <c r="C66" s="70"/>
      <c r="D66" s="71" t="s">
        <v>45</v>
      </c>
      <c r="E66" s="71"/>
      <c r="F66" s="72" t="s">
        <v>28</v>
      </c>
      <c r="G66" s="71"/>
      <c r="H66" s="73"/>
      <c r="I66" s="74"/>
      <c r="J66" s="44">
        <f>SUBTOTAL(9,J67:J77)</f>
        <v>0</v>
      </c>
      <c r="K66" s="73"/>
      <c r="L66" s="45">
        <f>SUBTOTAL(9,L67:L77)</f>
        <v>0</v>
      </c>
      <c r="M66" s="73"/>
      <c r="N66" s="45">
        <f>SUBTOTAL(9,N67:N77)</f>
        <v>0</v>
      </c>
      <c r="O66" s="75"/>
      <c r="P66" s="44">
        <f>SUBTOTAL(9,P67:P77)</f>
        <v>0</v>
      </c>
      <c r="Q66" s="44">
        <f>SUBTOTAL(9,Q67:Q77)</f>
        <v>0</v>
      </c>
      <c r="R66" s="8"/>
      <c r="S66" s="8"/>
    </row>
    <row r="67" spans="1:19" ht="11.25" outlineLevel="3" x14ac:dyDescent="0.2">
      <c r="A67" s="9"/>
      <c r="B67" s="76"/>
      <c r="C67" s="77">
        <v>1</v>
      </c>
      <c r="D67" s="78" t="s">
        <v>46</v>
      </c>
      <c r="E67" s="79" t="s">
        <v>106</v>
      </c>
      <c r="F67" s="80" t="s">
        <v>107</v>
      </c>
      <c r="G67" s="78" t="s">
        <v>108</v>
      </c>
      <c r="H67" s="81">
        <v>15.662000000000001</v>
      </c>
      <c r="I67" s="82"/>
      <c r="J67" s="83">
        <f>H67*I67</f>
        <v>0</v>
      </c>
      <c r="K67" s="81"/>
      <c r="L67" s="81">
        <f>H67*K67</f>
        <v>0</v>
      </c>
      <c r="M67" s="81"/>
      <c r="N67" s="81">
        <f>H67*M67</f>
        <v>0</v>
      </c>
      <c r="O67" s="83">
        <v>21</v>
      </c>
      <c r="P67" s="83">
        <f>J67*(O67/100)</f>
        <v>0</v>
      </c>
      <c r="Q67" s="83">
        <f>J67+P67</f>
        <v>0</v>
      </c>
      <c r="R67" s="8"/>
      <c r="S67" s="8"/>
    </row>
    <row r="68" spans="1:19" ht="11.25" outlineLevel="3" x14ac:dyDescent="0.2">
      <c r="A68" s="9"/>
      <c r="B68" s="76"/>
      <c r="C68" s="77">
        <v>2</v>
      </c>
      <c r="D68" s="78" t="s">
        <v>46</v>
      </c>
      <c r="E68" s="79" t="s">
        <v>109</v>
      </c>
      <c r="F68" s="80" t="s">
        <v>110</v>
      </c>
      <c r="G68" s="78" t="s">
        <v>108</v>
      </c>
      <c r="H68" s="81">
        <v>15.662000000000001</v>
      </c>
      <c r="I68" s="82"/>
      <c r="J68" s="83">
        <f>H68*I68</f>
        <v>0</v>
      </c>
      <c r="K68" s="81"/>
      <c r="L68" s="81">
        <f>H68*K68</f>
        <v>0</v>
      </c>
      <c r="M68" s="81"/>
      <c r="N68" s="81">
        <f>H68*M68</f>
        <v>0</v>
      </c>
      <c r="O68" s="83">
        <v>21</v>
      </c>
      <c r="P68" s="83">
        <f>J68*(O68/100)</f>
        <v>0</v>
      </c>
      <c r="Q68" s="83">
        <f>J68+P68</f>
        <v>0</v>
      </c>
      <c r="R68" s="8"/>
      <c r="S68" s="8"/>
    </row>
    <row r="69" spans="1:19" ht="11.25" outlineLevel="3" x14ac:dyDescent="0.2">
      <c r="A69" s="9"/>
      <c r="B69" s="76"/>
      <c r="C69" s="77">
        <v>3</v>
      </c>
      <c r="D69" s="78" t="s">
        <v>46</v>
      </c>
      <c r="E69" s="79" t="s">
        <v>111</v>
      </c>
      <c r="F69" s="80" t="s">
        <v>112</v>
      </c>
      <c r="G69" s="78" t="s">
        <v>108</v>
      </c>
      <c r="H69" s="81">
        <v>15.662000000000001</v>
      </c>
      <c r="I69" s="82"/>
      <c r="J69" s="83">
        <f>H69*I69</f>
        <v>0</v>
      </c>
      <c r="K69" s="81"/>
      <c r="L69" s="81">
        <f>H69*K69</f>
        <v>0</v>
      </c>
      <c r="M69" s="81"/>
      <c r="N69" s="81">
        <f>H69*M69</f>
        <v>0</v>
      </c>
      <c r="O69" s="83">
        <v>21</v>
      </c>
      <c r="P69" s="83">
        <f>J69*(O69/100)</f>
        <v>0</v>
      </c>
      <c r="Q69" s="83">
        <f>J69+P69</f>
        <v>0</v>
      </c>
      <c r="R69" s="8"/>
      <c r="S69" s="8"/>
    </row>
    <row r="70" spans="1:19" ht="11.25" outlineLevel="3" x14ac:dyDescent="0.2">
      <c r="A70" s="9"/>
      <c r="B70" s="76"/>
      <c r="C70" s="77">
        <v>4</v>
      </c>
      <c r="D70" s="78" t="s">
        <v>46</v>
      </c>
      <c r="E70" s="79" t="s">
        <v>113</v>
      </c>
      <c r="F70" s="80" t="s">
        <v>114</v>
      </c>
      <c r="G70" s="78" t="s">
        <v>108</v>
      </c>
      <c r="H70" s="81">
        <v>297.57799999999997</v>
      </c>
      <c r="I70" s="82"/>
      <c r="J70" s="83">
        <f>H70*I70</f>
        <v>0</v>
      </c>
      <c r="K70" s="81"/>
      <c r="L70" s="81">
        <f>H70*K70</f>
        <v>0</v>
      </c>
      <c r="M70" s="81"/>
      <c r="N70" s="81">
        <f>H70*M70</f>
        <v>0</v>
      </c>
      <c r="O70" s="83">
        <v>21</v>
      </c>
      <c r="P70" s="83">
        <f>J70*(O70/100)</f>
        <v>0</v>
      </c>
      <c r="Q70" s="83">
        <f>J70+P70</f>
        <v>0</v>
      </c>
      <c r="R70" s="8"/>
      <c r="S70" s="8"/>
    </row>
    <row r="71" spans="1:19" ht="9.75" outlineLevel="4" x14ac:dyDescent="0.2">
      <c r="A71" s="84"/>
      <c r="B71" s="85"/>
      <c r="C71" s="85"/>
      <c r="D71" s="86"/>
      <c r="E71" s="91" t="s">
        <v>16</v>
      </c>
      <c r="F71" s="87" t="s">
        <v>115</v>
      </c>
      <c r="G71" s="86"/>
      <c r="H71" s="88">
        <v>297.57799999999997</v>
      </c>
      <c r="I71" s="89"/>
      <c r="J71" s="90"/>
      <c r="K71" s="88"/>
      <c r="L71" s="88"/>
      <c r="M71" s="88"/>
      <c r="N71" s="88"/>
      <c r="O71" s="90"/>
      <c r="P71" s="90"/>
      <c r="Q71" s="90"/>
      <c r="R71" s="8"/>
    </row>
    <row r="72" spans="1:19" ht="7.5" customHeight="1" outlineLevel="4" x14ac:dyDescent="0.15">
      <c r="A72" s="8"/>
      <c r="B72" s="49"/>
      <c r="C72" s="48"/>
      <c r="D72" s="51"/>
      <c r="E72" s="12"/>
      <c r="F72" s="52"/>
      <c r="G72" s="51"/>
      <c r="H72" s="53"/>
      <c r="I72" s="55"/>
      <c r="J72" s="14"/>
      <c r="K72" s="18"/>
      <c r="L72" s="18"/>
      <c r="M72" s="18"/>
      <c r="N72" s="18"/>
      <c r="O72" s="14"/>
      <c r="P72" s="14"/>
      <c r="Q72" s="14"/>
      <c r="R72" s="8"/>
    </row>
    <row r="73" spans="1:19" ht="11.25" outlineLevel="3" x14ac:dyDescent="0.2">
      <c r="A73" s="9"/>
      <c r="B73" s="76"/>
      <c r="C73" s="77">
        <v>5</v>
      </c>
      <c r="D73" s="78" t="s">
        <v>46</v>
      </c>
      <c r="E73" s="79" t="s">
        <v>116</v>
      </c>
      <c r="F73" s="80" t="s">
        <v>117</v>
      </c>
      <c r="G73" s="78" t="s">
        <v>108</v>
      </c>
      <c r="H73" s="81">
        <v>15.662000000000001</v>
      </c>
      <c r="I73" s="82"/>
      <c r="J73" s="83">
        <f>H73*I73</f>
        <v>0</v>
      </c>
      <c r="K73" s="81"/>
      <c r="L73" s="81">
        <f>H73*K73</f>
        <v>0</v>
      </c>
      <c r="M73" s="81"/>
      <c r="N73" s="81">
        <f>H73*M73</f>
        <v>0</v>
      </c>
      <c r="O73" s="83">
        <v>21</v>
      </c>
      <c r="P73" s="83">
        <f>J73*(O73/100)</f>
        <v>0</v>
      </c>
      <c r="Q73" s="83">
        <f>J73+P73</f>
        <v>0</v>
      </c>
      <c r="R73" s="8"/>
      <c r="S73" s="8"/>
    </row>
    <row r="74" spans="1:19" ht="11.25" outlineLevel="3" x14ac:dyDescent="0.2">
      <c r="A74" s="9"/>
      <c r="B74" s="76"/>
      <c r="C74" s="77">
        <v>6</v>
      </c>
      <c r="D74" s="78" t="s">
        <v>46</v>
      </c>
      <c r="E74" s="79" t="s">
        <v>118</v>
      </c>
      <c r="F74" s="80" t="s">
        <v>119</v>
      </c>
      <c r="G74" s="78" t="s">
        <v>53</v>
      </c>
      <c r="H74" s="81">
        <v>118.65</v>
      </c>
      <c r="I74" s="82"/>
      <c r="J74" s="83">
        <f>H74*I74</f>
        <v>0</v>
      </c>
      <c r="K74" s="81"/>
      <c r="L74" s="81">
        <f>H74*K74</f>
        <v>0</v>
      </c>
      <c r="M74" s="81"/>
      <c r="N74" s="81">
        <f>H74*M74</f>
        <v>0</v>
      </c>
      <c r="O74" s="83">
        <v>21</v>
      </c>
      <c r="P74" s="83">
        <f>J74*(O74/100)</f>
        <v>0</v>
      </c>
      <c r="Q74" s="83">
        <f>J74+P74</f>
        <v>0</v>
      </c>
      <c r="R74" s="8"/>
      <c r="S74" s="8"/>
    </row>
    <row r="75" spans="1:19" ht="11.25" outlineLevel="3" x14ac:dyDescent="0.2">
      <c r="A75" s="9"/>
      <c r="B75" s="76"/>
      <c r="C75" s="77">
        <v>7</v>
      </c>
      <c r="D75" s="78" t="s">
        <v>46</v>
      </c>
      <c r="E75" s="79" t="s">
        <v>120</v>
      </c>
      <c r="F75" s="80" t="s">
        <v>121</v>
      </c>
      <c r="G75" s="78" t="s">
        <v>53</v>
      </c>
      <c r="H75" s="81">
        <v>237.3</v>
      </c>
      <c r="I75" s="82"/>
      <c r="J75" s="83">
        <f>H75*I75</f>
        <v>0</v>
      </c>
      <c r="K75" s="81"/>
      <c r="L75" s="81">
        <f>H75*K75</f>
        <v>0</v>
      </c>
      <c r="M75" s="81"/>
      <c r="N75" s="81">
        <f>H75*M75</f>
        <v>0</v>
      </c>
      <c r="O75" s="83">
        <v>21</v>
      </c>
      <c r="P75" s="83">
        <f>J75*(O75/100)</f>
        <v>0</v>
      </c>
      <c r="Q75" s="83">
        <f>J75+P75</f>
        <v>0</v>
      </c>
      <c r="R75" s="8"/>
      <c r="S75" s="8"/>
    </row>
    <row r="76" spans="1:19" ht="11.25" outlineLevel="3" x14ac:dyDescent="0.2">
      <c r="A76" s="9"/>
      <c r="B76" s="76"/>
      <c r="C76" s="77">
        <v>8</v>
      </c>
      <c r="D76" s="78" t="s">
        <v>46</v>
      </c>
      <c r="E76" s="79" t="s">
        <v>122</v>
      </c>
      <c r="F76" s="80" t="s">
        <v>123</v>
      </c>
      <c r="G76" s="78" t="s">
        <v>108</v>
      </c>
      <c r="H76" s="81">
        <v>18.709893999999998</v>
      </c>
      <c r="I76" s="82"/>
      <c r="J76" s="83">
        <f>H76*I76</f>
        <v>0</v>
      </c>
      <c r="K76" s="81"/>
      <c r="L76" s="81">
        <f>H76*K76</f>
        <v>0</v>
      </c>
      <c r="M76" s="81"/>
      <c r="N76" s="81">
        <f>H76*M76</f>
        <v>0</v>
      </c>
      <c r="O76" s="83">
        <v>21</v>
      </c>
      <c r="P76" s="83">
        <f>J76*(O76/100)</f>
        <v>0</v>
      </c>
      <c r="Q76" s="83">
        <f>J76+P76</f>
        <v>0</v>
      </c>
      <c r="R76" s="8"/>
      <c r="S76" s="8"/>
    </row>
    <row r="77" spans="1:19" outlineLevel="3" x14ac:dyDescent="0.15">
      <c r="B77" s="6"/>
      <c r="C77" s="6"/>
      <c r="D77" s="6"/>
      <c r="E77" s="6"/>
      <c r="F77" s="6"/>
      <c r="G77" s="6"/>
      <c r="H77" s="6"/>
      <c r="I77" s="8"/>
      <c r="J77" s="8"/>
      <c r="K77" s="6"/>
      <c r="L77" s="6"/>
      <c r="M77" s="6"/>
      <c r="N77" s="6"/>
      <c r="O77" s="6"/>
      <c r="P77" s="8"/>
      <c r="Q77" s="8"/>
    </row>
    <row r="78" spans="1:19" ht="11.25" outlineLevel="2" x14ac:dyDescent="0.2">
      <c r="A78" s="42" t="s">
        <v>29</v>
      </c>
      <c r="B78" s="69">
        <v>3</v>
      </c>
      <c r="C78" s="70"/>
      <c r="D78" s="71" t="s">
        <v>45</v>
      </c>
      <c r="E78" s="71"/>
      <c r="F78" s="72" t="s">
        <v>30</v>
      </c>
      <c r="G78" s="71"/>
      <c r="H78" s="73"/>
      <c r="I78" s="74"/>
      <c r="J78" s="44">
        <f>SUBTOTAL(9,J79:J84)</f>
        <v>0</v>
      </c>
      <c r="K78" s="73"/>
      <c r="L78" s="45">
        <f>SUBTOTAL(9,L79:L84)</f>
        <v>0.32045000000000001</v>
      </c>
      <c r="M78" s="73"/>
      <c r="N78" s="45">
        <f>SUBTOTAL(9,N79:N84)</f>
        <v>0</v>
      </c>
      <c r="O78" s="75"/>
      <c r="P78" s="44">
        <f>SUBTOTAL(9,P79:P84)</f>
        <v>0</v>
      </c>
      <c r="Q78" s="44">
        <f>SUBTOTAL(9,Q79:Q84)</f>
        <v>0</v>
      </c>
      <c r="R78" s="8"/>
      <c r="S78" s="8"/>
    </row>
    <row r="79" spans="1:19" ht="11.25" outlineLevel="3" x14ac:dyDescent="0.2">
      <c r="A79" s="9"/>
      <c r="B79" s="76"/>
      <c r="C79" s="77">
        <v>1</v>
      </c>
      <c r="D79" s="78" t="s">
        <v>46</v>
      </c>
      <c r="E79" s="79" t="s">
        <v>124</v>
      </c>
      <c r="F79" s="80" t="s">
        <v>125</v>
      </c>
      <c r="G79" s="78" t="s">
        <v>53</v>
      </c>
      <c r="H79" s="81">
        <v>94.25</v>
      </c>
      <c r="I79" s="82"/>
      <c r="J79" s="83">
        <f>H79*I79</f>
        <v>0</v>
      </c>
      <c r="K79" s="81"/>
      <c r="L79" s="81">
        <f>H79*K79</f>
        <v>0</v>
      </c>
      <c r="M79" s="81"/>
      <c r="N79" s="81">
        <f>H79*M79</f>
        <v>0</v>
      </c>
      <c r="O79" s="83">
        <v>21</v>
      </c>
      <c r="P79" s="83">
        <f>J79*(O79/100)</f>
        <v>0</v>
      </c>
      <c r="Q79" s="83">
        <f>J79+P79</f>
        <v>0</v>
      </c>
      <c r="R79" s="8"/>
      <c r="S79" s="8"/>
    </row>
    <row r="80" spans="1:19" ht="9.75" outlineLevel="4" x14ac:dyDescent="0.2">
      <c r="A80" s="84"/>
      <c r="B80" s="85"/>
      <c r="C80" s="85"/>
      <c r="D80" s="86"/>
      <c r="E80" s="91" t="s">
        <v>16</v>
      </c>
      <c r="F80" s="87" t="s">
        <v>54</v>
      </c>
      <c r="G80" s="86"/>
      <c r="H80" s="88">
        <v>94.25</v>
      </c>
      <c r="I80" s="89"/>
      <c r="J80" s="90"/>
      <c r="K80" s="88"/>
      <c r="L80" s="88"/>
      <c r="M80" s="88"/>
      <c r="N80" s="88"/>
      <c r="O80" s="90"/>
      <c r="P80" s="90"/>
      <c r="Q80" s="90"/>
      <c r="R80" s="8"/>
    </row>
    <row r="81" spans="1:19" ht="7.5" customHeight="1" outlineLevel="4" x14ac:dyDescent="0.15">
      <c r="A81" s="8"/>
      <c r="B81" s="49"/>
      <c r="C81" s="48"/>
      <c r="D81" s="51"/>
      <c r="E81" s="12"/>
      <c r="F81" s="52"/>
      <c r="G81" s="51"/>
      <c r="H81" s="53"/>
      <c r="I81" s="55"/>
      <c r="J81" s="14"/>
      <c r="K81" s="18"/>
      <c r="L81" s="18"/>
      <c r="M81" s="18"/>
      <c r="N81" s="18"/>
      <c r="O81" s="14"/>
      <c r="P81" s="14"/>
      <c r="Q81" s="14"/>
      <c r="R81" s="8"/>
    </row>
    <row r="82" spans="1:19" ht="11.25" outlineLevel="3" x14ac:dyDescent="0.2">
      <c r="A82" s="9"/>
      <c r="B82" s="76"/>
      <c r="C82" s="77">
        <v>2</v>
      </c>
      <c r="D82" s="78" t="s">
        <v>126</v>
      </c>
      <c r="E82" s="79" t="s">
        <v>127</v>
      </c>
      <c r="F82" s="80" t="s">
        <v>128</v>
      </c>
      <c r="G82" s="78" t="s">
        <v>129</v>
      </c>
      <c r="H82" s="81">
        <v>320.45</v>
      </c>
      <c r="I82" s="82"/>
      <c r="J82" s="83">
        <f>H82*I82</f>
        <v>0</v>
      </c>
      <c r="K82" s="81">
        <v>1E-3</v>
      </c>
      <c r="L82" s="81">
        <f>H82*K82</f>
        <v>0.32045000000000001</v>
      </c>
      <c r="M82" s="81"/>
      <c r="N82" s="81">
        <f>H82*M82</f>
        <v>0</v>
      </c>
      <c r="O82" s="83">
        <v>21</v>
      </c>
      <c r="P82" s="83">
        <f>J82*(O82/100)</f>
        <v>0</v>
      </c>
      <c r="Q82" s="83">
        <f>J82+P82</f>
        <v>0</v>
      </c>
      <c r="R82" s="8"/>
      <c r="S82" s="8"/>
    </row>
    <row r="83" spans="1:19" ht="11.25" outlineLevel="3" x14ac:dyDescent="0.2">
      <c r="A83" s="9"/>
      <c r="B83" s="76"/>
      <c r="C83" s="77">
        <v>3</v>
      </c>
      <c r="D83" s="78" t="s">
        <v>46</v>
      </c>
      <c r="E83" s="79" t="s">
        <v>130</v>
      </c>
      <c r="F83" s="80" t="s">
        <v>131</v>
      </c>
      <c r="G83" s="78" t="s">
        <v>108</v>
      </c>
      <c r="H83" s="81">
        <v>0.32045000000000001</v>
      </c>
      <c r="I83" s="82"/>
      <c r="J83" s="83">
        <f>H83*I83</f>
        <v>0</v>
      </c>
      <c r="K83" s="81"/>
      <c r="L83" s="81">
        <f>H83*K83</f>
        <v>0</v>
      </c>
      <c r="M83" s="81"/>
      <c r="N83" s="81">
        <f>H83*M83</f>
        <v>0</v>
      </c>
      <c r="O83" s="83">
        <v>21</v>
      </c>
      <c r="P83" s="83">
        <f>J83*(O83/100)</f>
        <v>0</v>
      </c>
      <c r="Q83" s="83">
        <f>J83+P83</f>
        <v>0</v>
      </c>
      <c r="R83" s="8"/>
      <c r="S83" s="8"/>
    </row>
    <row r="84" spans="1:19" outlineLevel="3" x14ac:dyDescent="0.15">
      <c r="B84" s="6"/>
      <c r="C84" s="6"/>
      <c r="D84" s="6"/>
      <c r="E84" s="6"/>
      <c r="F84" s="6"/>
      <c r="G84" s="6"/>
      <c r="H84" s="6"/>
      <c r="I84" s="8"/>
      <c r="J84" s="8"/>
      <c r="K84" s="6"/>
      <c r="L84" s="6"/>
      <c r="M84" s="6"/>
      <c r="N84" s="6"/>
      <c r="O84" s="6"/>
      <c r="P84" s="8"/>
      <c r="Q84" s="8"/>
    </row>
    <row r="85" spans="1:19" ht="11.25" outlineLevel="2" x14ac:dyDescent="0.2">
      <c r="A85" s="42" t="s">
        <v>31</v>
      </c>
      <c r="B85" s="69">
        <v>3</v>
      </c>
      <c r="C85" s="70"/>
      <c r="D85" s="71" t="s">
        <v>45</v>
      </c>
      <c r="E85" s="71"/>
      <c r="F85" s="72" t="s">
        <v>32</v>
      </c>
      <c r="G85" s="71"/>
      <c r="H85" s="73"/>
      <c r="I85" s="74"/>
      <c r="J85" s="44">
        <f>SUBTOTAL(9,J86:J91)</f>
        <v>0</v>
      </c>
      <c r="K85" s="73"/>
      <c r="L85" s="45">
        <f>SUBTOTAL(9,L86:L91)</f>
        <v>0.10915800000000001</v>
      </c>
      <c r="M85" s="73"/>
      <c r="N85" s="45">
        <f>SUBTOTAL(9,N86:N91)</f>
        <v>0</v>
      </c>
      <c r="O85" s="75"/>
      <c r="P85" s="44">
        <f>SUBTOTAL(9,P86:P91)</f>
        <v>0</v>
      </c>
      <c r="Q85" s="44">
        <f>SUBTOTAL(9,Q86:Q91)</f>
        <v>0</v>
      </c>
      <c r="R85" s="8"/>
      <c r="S85" s="8"/>
    </row>
    <row r="86" spans="1:19" ht="11.25" outlineLevel="3" x14ac:dyDescent="0.2">
      <c r="A86" s="9"/>
      <c r="B86" s="76"/>
      <c r="C86" s="77">
        <v>1</v>
      </c>
      <c r="D86" s="78" t="s">
        <v>46</v>
      </c>
      <c r="E86" s="79" t="s">
        <v>132</v>
      </c>
      <c r="F86" s="80" t="s">
        <v>133</v>
      </c>
      <c r="G86" s="78" t="s">
        <v>53</v>
      </c>
      <c r="H86" s="81">
        <v>118.65</v>
      </c>
      <c r="I86" s="82"/>
      <c r="J86" s="83">
        <f>H86*I86</f>
        <v>0</v>
      </c>
      <c r="K86" s="81">
        <v>2.7E-4</v>
      </c>
      <c r="L86" s="81">
        <f>H86*K86</f>
        <v>3.2035500000000001E-2</v>
      </c>
      <c r="M86" s="81"/>
      <c r="N86" s="81">
        <f>H86*M86</f>
        <v>0</v>
      </c>
      <c r="O86" s="83">
        <v>21</v>
      </c>
      <c r="P86" s="83">
        <f>J86*(O86/100)</f>
        <v>0</v>
      </c>
      <c r="Q86" s="83">
        <f>J86+P86</f>
        <v>0</v>
      </c>
      <c r="R86" s="8"/>
      <c r="S86" s="8"/>
    </row>
    <row r="87" spans="1:19" ht="9.75" outlineLevel="4" x14ac:dyDescent="0.2">
      <c r="A87" s="84"/>
      <c r="B87" s="85"/>
      <c r="C87" s="85"/>
      <c r="D87" s="86"/>
      <c r="E87" s="91" t="s">
        <v>16</v>
      </c>
      <c r="F87" s="87" t="s">
        <v>54</v>
      </c>
      <c r="G87" s="86"/>
      <c r="H87" s="88">
        <v>94.25</v>
      </c>
      <c r="I87" s="89"/>
      <c r="J87" s="90"/>
      <c r="K87" s="88"/>
      <c r="L87" s="88"/>
      <c r="M87" s="88"/>
      <c r="N87" s="88"/>
      <c r="O87" s="90"/>
      <c r="P87" s="90"/>
      <c r="Q87" s="90"/>
      <c r="R87" s="8"/>
    </row>
    <row r="88" spans="1:19" ht="9.75" outlineLevel="4" x14ac:dyDescent="0.2">
      <c r="A88" s="84"/>
      <c r="B88" s="85"/>
      <c r="C88" s="85"/>
      <c r="D88" s="86"/>
      <c r="E88" s="91"/>
      <c r="F88" s="87" t="s">
        <v>55</v>
      </c>
      <c r="G88" s="86"/>
      <c r="H88" s="88">
        <v>24.4</v>
      </c>
      <c r="I88" s="89"/>
      <c r="J88" s="90"/>
      <c r="K88" s="88"/>
      <c r="L88" s="88"/>
      <c r="M88" s="88"/>
      <c r="N88" s="88"/>
      <c r="O88" s="90"/>
      <c r="P88" s="90"/>
      <c r="Q88" s="90"/>
      <c r="R88" s="8"/>
    </row>
    <row r="89" spans="1:19" ht="7.5" customHeight="1" outlineLevel="4" x14ac:dyDescent="0.15">
      <c r="A89" s="8"/>
      <c r="B89" s="49"/>
      <c r="C89" s="48"/>
      <c r="D89" s="51"/>
      <c r="E89" s="12"/>
      <c r="F89" s="52"/>
      <c r="G89" s="51"/>
      <c r="H89" s="53"/>
      <c r="I89" s="55"/>
      <c r="J89" s="14"/>
      <c r="K89" s="18"/>
      <c r="L89" s="18"/>
      <c r="M89" s="18"/>
      <c r="N89" s="18"/>
      <c r="O89" s="14"/>
      <c r="P89" s="14"/>
      <c r="Q89" s="14"/>
      <c r="R89" s="8"/>
    </row>
    <row r="90" spans="1:19" ht="11.25" outlineLevel="3" x14ac:dyDescent="0.2">
      <c r="A90" s="9"/>
      <c r="B90" s="76"/>
      <c r="C90" s="77">
        <v>2</v>
      </c>
      <c r="D90" s="78" t="s">
        <v>46</v>
      </c>
      <c r="E90" s="79" t="s">
        <v>134</v>
      </c>
      <c r="F90" s="80" t="s">
        <v>135</v>
      </c>
      <c r="G90" s="78" t="s">
        <v>53</v>
      </c>
      <c r="H90" s="81">
        <v>118.65</v>
      </c>
      <c r="I90" s="82"/>
      <c r="J90" s="83">
        <f>H90*I90</f>
        <v>0</v>
      </c>
      <c r="K90" s="81">
        <v>6.4999999999999997E-4</v>
      </c>
      <c r="L90" s="81">
        <f>H90*K90</f>
        <v>7.7122499999999997E-2</v>
      </c>
      <c r="M90" s="81"/>
      <c r="N90" s="81">
        <f>H90*M90</f>
        <v>0</v>
      </c>
      <c r="O90" s="83">
        <v>21</v>
      </c>
      <c r="P90" s="83">
        <f>J90*(O90/100)</f>
        <v>0</v>
      </c>
      <c r="Q90" s="83">
        <f>J90+P90</f>
        <v>0</v>
      </c>
      <c r="R90" s="8"/>
      <c r="S90" s="8"/>
    </row>
    <row r="91" spans="1:19" outlineLevel="3" x14ac:dyDescent="0.15">
      <c r="B91" s="6"/>
      <c r="C91" s="6"/>
      <c r="D91" s="6"/>
      <c r="E91" s="6"/>
      <c r="F91" s="6"/>
      <c r="G91" s="6"/>
      <c r="H91" s="6"/>
      <c r="I91" s="8"/>
      <c r="J91" s="8"/>
      <c r="K91" s="6"/>
      <c r="L91" s="6"/>
      <c r="M91" s="6"/>
      <c r="N91" s="6"/>
      <c r="O91" s="6"/>
      <c r="P91" s="8"/>
      <c r="Q91" s="8"/>
    </row>
    <row r="92" spans="1:19" ht="11.25" outlineLevel="2" x14ac:dyDescent="0.2">
      <c r="A92" s="42" t="s">
        <v>33</v>
      </c>
      <c r="B92" s="69">
        <v>3</v>
      </c>
      <c r="C92" s="70"/>
      <c r="D92" s="71" t="s">
        <v>45</v>
      </c>
      <c r="E92" s="71"/>
      <c r="F92" s="72" t="s">
        <v>34</v>
      </c>
      <c r="G92" s="71"/>
      <c r="H92" s="73"/>
      <c r="I92" s="74"/>
      <c r="J92" s="44">
        <f>SUBTOTAL(9,J93:J95)</f>
        <v>0</v>
      </c>
      <c r="K92" s="73"/>
      <c r="L92" s="45">
        <f>SUBTOTAL(9,L93:L95)</f>
        <v>0</v>
      </c>
      <c r="M92" s="73"/>
      <c r="N92" s="45">
        <f>SUBTOTAL(9,N93:N95)</f>
        <v>0</v>
      </c>
      <c r="O92" s="75"/>
      <c r="P92" s="44">
        <f>SUBTOTAL(9,P93:P95)</f>
        <v>0</v>
      </c>
      <c r="Q92" s="44">
        <f>SUBTOTAL(9,Q93:Q95)</f>
        <v>0</v>
      </c>
      <c r="R92" s="8"/>
      <c r="S92" s="8"/>
    </row>
    <row r="93" spans="1:19" ht="11.25" outlineLevel="3" x14ac:dyDescent="0.2">
      <c r="A93" s="9"/>
      <c r="B93" s="76"/>
      <c r="C93" s="77">
        <v>1</v>
      </c>
      <c r="D93" s="78" t="s">
        <v>60</v>
      </c>
      <c r="E93" s="79" t="s">
        <v>136</v>
      </c>
      <c r="F93" s="80" t="s">
        <v>137</v>
      </c>
      <c r="G93" s="78" t="s">
        <v>138</v>
      </c>
      <c r="H93" s="81">
        <v>1</v>
      </c>
      <c r="I93" s="82"/>
      <c r="J93" s="83">
        <f>H93*I93</f>
        <v>0</v>
      </c>
      <c r="K93" s="81"/>
      <c r="L93" s="81">
        <f>H93*K93</f>
        <v>0</v>
      </c>
      <c r="M93" s="81"/>
      <c r="N93" s="81">
        <f>H93*M93</f>
        <v>0</v>
      </c>
      <c r="O93" s="83">
        <v>21</v>
      </c>
      <c r="P93" s="83">
        <f>J93*(O93/100)</f>
        <v>0</v>
      </c>
      <c r="Q93" s="83">
        <f>J93+P93</f>
        <v>0</v>
      </c>
      <c r="R93" s="8"/>
      <c r="S93" s="8"/>
    </row>
    <row r="94" spans="1:19" ht="11.25" outlineLevel="3" x14ac:dyDescent="0.2">
      <c r="A94" s="9"/>
      <c r="B94" s="76"/>
      <c r="C94" s="77">
        <v>2</v>
      </c>
      <c r="D94" s="78" t="s">
        <v>60</v>
      </c>
      <c r="E94" s="79" t="s">
        <v>139</v>
      </c>
      <c r="F94" s="80" t="s">
        <v>140</v>
      </c>
      <c r="G94" s="78" t="s">
        <v>138</v>
      </c>
      <c r="H94" s="81">
        <v>1</v>
      </c>
      <c r="I94" s="82"/>
      <c r="J94" s="83">
        <f>H94*I94</f>
        <v>0</v>
      </c>
      <c r="K94" s="81"/>
      <c r="L94" s="81">
        <f>H94*K94</f>
        <v>0</v>
      </c>
      <c r="M94" s="81"/>
      <c r="N94" s="81">
        <f>H94*M94</f>
        <v>0</v>
      </c>
      <c r="O94" s="83">
        <v>21</v>
      </c>
      <c r="P94" s="83">
        <f>J94*(O94/100)</f>
        <v>0</v>
      </c>
      <c r="Q94" s="83">
        <f>J94+P94</f>
        <v>0</v>
      </c>
      <c r="R94" s="8"/>
      <c r="S94" s="8"/>
    </row>
    <row r="95" spans="1:19" outlineLevel="3" x14ac:dyDescent="0.15">
      <c r="B95" s="6"/>
      <c r="C95" s="6"/>
      <c r="D95" s="6"/>
      <c r="E95" s="6"/>
      <c r="F95" s="6"/>
      <c r="G95" s="6"/>
      <c r="H95" s="6"/>
      <c r="I95" s="8"/>
      <c r="J95" s="8"/>
      <c r="K95" s="6"/>
      <c r="L95" s="6"/>
      <c r="M95" s="6"/>
      <c r="N95" s="6"/>
      <c r="O95" s="6"/>
      <c r="P95" s="8"/>
      <c r="Q95" s="8"/>
    </row>
    <row r="96" spans="1:19" ht="11.25" outlineLevel="2" x14ac:dyDescent="0.2">
      <c r="A96" s="42" t="s">
        <v>35</v>
      </c>
      <c r="B96" s="69">
        <v>3</v>
      </c>
      <c r="C96" s="70"/>
      <c r="D96" s="71" t="s">
        <v>45</v>
      </c>
      <c r="E96" s="71"/>
      <c r="F96" s="72" t="s">
        <v>36</v>
      </c>
      <c r="G96" s="71"/>
      <c r="H96" s="73"/>
      <c r="I96" s="74"/>
      <c r="J96" s="44">
        <f>SUBTOTAL(9,J97:J99)</f>
        <v>0</v>
      </c>
      <c r="K96" s="73"/>
      <c r="L96" s="45">
        <f>SUBTOTAL(9,L97:L99)</f>
        <v>0</v>
      </c>
      <c r="M96" s="73"/>
      <c r="N96" s="45">
        <f>SUBTOTAL(9,N97:N99)</f>
        <v>0</v>
      </c>
      <c r="O96" s="75"/>
      <c r="P96" s="44">
        <f>SUBTOTAL(9,P97:P99)</f>
        <v>0</v>
      </c>
      <c r="Q96" s="44">
        <f>SUBTOTAL(9,Q97:Q99)</f>
        <v>0</v>
      </c>
      <c r="R96" s="8"/>
      <c r="S96" s="8"/>
    </row>
    <row r="97" spans="1:19" ht="11.25" outlineLevel="3" x14ac:dyDescent="0.2">
      <c r="A97" s="9"/>
      <c r="B97" s="76"/>
      <c r="C97" s="77">
        <v>1</v>
      </c>
      <c r="D97" s="78" t="s">
        <v>60</v>
      </c>
      <c r="E97" s="79" t="s">
        <v>141</v>
      </c>
      <c r="F97" s="80" t="s">
        <v>142</v>
      </c>
      <c r="G97" s="78" t="s">
        <v>138</v>
      </c>
      <c r="H97" s="81">
        <v>1</v>
      </c>
      <c r="I97" s="82"/>
      <c r="J97" s="83">
        <f>H97*I97</f>
        <v>0</v>
      </c>
      <c r="K97" s="81"/>
      <c r="L97" s="81">
        <f>H97*K97</f>
        <v>0</v>
      </c>
      <c r="M97" s="81"/>
      <c r="N97" s="81">
        <f>H97*M97</f>
        <v>0</v>
      </c>
      <c r="O97" s="83">
        <v>21</v>
      </c>
      <c r="P97" s="83">
        <f>J97*(O97/100)</f>
        <v>0</v>
      </c>
      <c r="Q97" s="83">
        <f>J97+P97</f>
        <v>0</v>
      </c>
      <c r="R97" s="8"/>
      <c r="S97" s="8"/>
    </row>
    <row r="98" spans="1:19" ht="11.25" outlineLevel="3" x14ac:dyDescent="0.2">
      <c r="A98" s="9"/>
      <c r="B98" s="76"/>
      <c r="C98" s="77">
        <v>2</v>
      </c>
      <c r="D98" s="78" t="s">
        <v>60</v>
      </c>
      <c r="E98" s="79" t="s">
        <v>143</v>
      </c>
      <c r="F98" s="80" t="s">
        <v>144</v>
      </c>
      <c r="G98" s="78" t="s">
        <v>138</v>
      </c>
      <c r="H98" s="81">
        <v>1</v>
      </c>
      <c r="I98" s="82"/>
      <c r="J98" s="83">
        <f>H98*I98</f>
        <v>0</v>
      </c>
      <c r="K98" s="81"/>
      <c r="L98" s="81">
        <f>H98*K98</f>
        <v>0</v>
      </c>
      <c r="M98" s="81"/>
      <c r="N98" s="81">
        <f>H98*M98</f>
        <v>0</v>
      </c>
      <c r="O98" s="83">
        <v>21</v>
      </c>
      <c r="P98" s="83">
        <f>J98*(O98/100)</f>
        <v>0</v>
      </c>
      <c r="Q98" s="83">
        <f>J98+P98</f>
        <v>0</v>
      </c>
      <c r="R98" s="8"/>
      <c r="S98" s="8"/>
    </row>
    <row r="99" spans="1:19" outlineLevel="3" x14ac:dyDescent="0.15">
      <c r="B99" s="6"/>
      <c r="C99" s="6"/>
      <c r="D99" s="6"/>
      <c r="E99" s="6"/>
      <c r="F99" s="6"/>
      <c r="G99" s="6"/>
      <c r="H99" s="6"/>
      <c r="I99" s="8"/>
      <c r="J99" s="8"/>
      <c r="K99" s="6"/>
      <c r="L99" s="6"/>
      <c r="M99" s="6"/>
      <c r="N99" s="6"/>
      <c r="O99" s="6"/>
      <c r="P99" s="8"/>
      <c r="Q99" s="8"/>
    </row>
    <row r="100" spans="1:19" ht="11.25" outlineLevel="2" x14ac:dyDescent="0.2">
      <c r="A100" s="42" t="s">
        <v>37</v>
      </c>
      <c r="B100" s="69">
        <v>3</v>
      </c>
      <c r="C100" s="70"/>
      <c r="D100" s="71" t="s">
        <v>45</v>
      </c>
      <c r="E100" s="71"/>
      <c r="F100" s="72" t="s">
        <v>38</v>
      </c>
      <c r="G100" s="71"/>
      <c r="H100" s="73"/>
      <c r="I100" s="74"/>
      <c r="J100" s="44">
        <f>SUBTOTAL(9,J101:J104)</f>
        <v>0</v>
      </c>
      <c r="K100" s="73"/>
      <c r="L100" s="45">
        <f>SUBTOTAL(9,L101:L104)</f>
        <v>0</v>
      </c>
      <c r="M100" s="73"/>
      <c r="N100" s="45">
        <f>SUBTOTAL(9,N101:N104)</f>
        <v>0</v>
      </c>
      <c r="O100" s="75"/>
      <c r="P100" s="44">
        <f>SUBTOTAL(9,P101:P104)</f>
        <v>0</v>
      </c>
      <c r="Q100" s="44">
        <f>SUBTOTAL(9,Q101:Q104)</f>
        <v>0</v>
      </c>
      <c r="R100" s="8"/>
      <c r="S100" s="8"/>
    </row>
    <row r="101" spans="1:19" ht="11.25" outlineLevel="3" x14ac:dyDescent="0.2">
      <c r="A101" s="9"/>
      <c r="B101" s="76"/>
      <c r="C101" s="77">
        <v>1</v>
      </c>
      <c r="D101" s="78" t="s">
        <v>60</v>
      </c>
      <c r="E101" s="79" t="s">
        <v>145</v>
      </c>
      <c r="F101" s="80" t="s">
        <v>146</v>
      </c>
      <c r="G101" s="78" t="s">
        <v>147</v>
      </c>
      <c r="H101" s="81">
        <v>5</v>
      </c>
      <c r="I101" s="82"/>
      <c r="J101" s="83">
        <f>H101*I101</f>
        <v>0</v>
      </c>
      <c r="K101" s="81"/>
      <c r="L101" s="81">
        <f>H101*K101</f>
        <v>0</v>
      </c>
      <c r="M101" s="81"/>
      <c r="N101" s="81">
        <f>H101*M101</f>
        <v>0</v>
      </c>
      <c r="O101" s="83">
        <v>21</v>
      </c>
      <c r="P101" s="83">
        <f>J101*(O101/100)</f>
        <v>0</v>
      </c>
      <c r="Q101" s="83">
        <f>J101+P101</f>
        <v>0</v>
      </c>
      <c r="R101" s="8"/>
      <c r="S101" s="8"/>
    </row>
    <row r="102" spans="1:19" ht="11.25" outlineLevel="3" x14ac:dyDescent="0.2">
      <c r="A102" s="9"/>
      <c r="B102" s="76"/>
      <c r="C102" s="77">
        <v>2</v>
      </c>
      <c r="D102" s="78" t="s">
        <v>60</v>
      </c>
      <c r="E102" s="79" t="s">
        <v>148</v>
      </c>
      <c r="F102" s="80" t="s">
        <v>149</v>
      </c>
      <c r="G102" s="78" t="s">
        <v>138</v>
      </c>
      <c r="H102" s="81">
        <v>1</v>
      </c>
      <c r="I102" s="82"/>
      <c r="J102" s="83">
        <f>H102*I102</f>
        <v>0</v>
      </c>
      <c r="K102" s="81"/>
      <c r="L102" s="81">
        <f>H102*K102</f>
        <v>0</v>
      </c>
      <c r="M102" s="81"/>
      <c r="N102" s="81">
        <f>H102*M102</f>
        <v>0</v>
      </c>
      <c r="O102" s="83">
        <v>21</v>
      </c>
      <c r="P102" s="83">
        <f>J102*(O102/100)</f>
        <v>0</v>
      </c>
      <c r="Q102" s="83">
        <f>J102+P102</f>
        <v>0</v>
      </c>
      <c r="R102" s="8"/>
      <c r="S102" s="8"/>
    </row>
    <row r="103" spans="1:19" ht="11.25" outlineLevel="3" x14ac:dyDescent="0.2">
      <c r="A103" s="9"/>
      <c r="B103" s="76"/>
      <c r="C103" s="77">
        <v>3</v>
      </c>
      <c r="D103" s="78" t="s">
        <v>60</v>
      </c>
      <c r="E103" s="79" t="s">
        <v>150</v>
      </c>
      <c r="F103" s="80" t="s">
        <v>151</v>
      </c>
      <c r="G103" s="78" t="s">
        <v>138</v>
      </c>
      <c r="H103" s="81">
        <v>1</v>
      </c>
      <c r="I103" s="82"/>
      <c r="J103" s="83">
        <f>H103*I103</f>
        <v>0</v>
      </c>
      <c r="K103" s="81"/>
      <c r="L103" s="81">
        <f>H103*K103</f>
        <v>0</v>
      </c>
      <c r="M103" s="81"/>
      <c r="N103" s="81">
        <f>H103*M103</f>
        <v>0</v>
      </c>
      <c r="O103" s="83">
        <v>21</v>
      </c>
      <c r="P103" s="83">
        <f>J103*(O103/100)</f>
        <v>0</v>
      </c>
      <c r="Q103" s="83">
        <f>J103+P103</f>
        <v>0</v>
      </c>
      <c r="R103" s="8"/>
      <c r="S103" s="8"/>
    </row>
    <row r="104" spans="1:19" outlineLevel="3" x14ac:dyDescent="0.15">
      <c r="B104" s="6"/>
      <c r="C104" s="6"/>
      <c r="D104" s="6"/>
      <c r="E104" s="6"/>
      <c r="F104" s="6"/>
      <c r="G104" s="6"/>
      <c r="H104" s="6"/>
      <c r="I104" s="8"/>
      <c r="J104" s="8"/>
      <c r="K104" s="6"/>
      <c r="L104" s="6"/>
      <c r="M104" s="6"/>
      <c r="N104" s="6"/>
      <c r="O104" s="6"/>
      <c r="P104" s="8"/>
      <c r="Q104" s="8"/>
    </row>
    <row r="105" spans="1:19" ht="11.25" outlineLevel="2" x14ac:dyDescent="0.2">
      <c r="A105" s="42" t="s">
        <v>39</v>
      </c>
      <c r="B105" s="69">
        <v>3</v>
      </c>
      <c r="C105" s="70"/>
      <c r="D105" s="71" t="s">
        <v>45</v>
      </c>
      <c r="E105" s="71"/>
      <c r="F105" s="72" t="s">
        <v>40</v>
      </c>
      <c r="G105" s="71"/>
      <c r="H105" s="73"/>
      <c r="I105" s="74"/>
      <c r="J105" s="44">
        <f>SUBTOTAL(9,J106:J107)</f>
        <v>0</v>
      </c>
      <c r="K105" s="73"/>
      <c r="L105" s="45">
        <f>SUBTOTAL(9,L106:L107)</f>
        <v>0</v>
      </c>
      <c r="M105" s="73"/>
      <c r="N105" s="45">
        <f>SUBTOTAL(9,N106:N107)</f>
        <v>0</v>
      </c>
      <c r="O105" s="75"/>
      <c r="P105" s="44">
        <f>SUBTOTAL(9,P106:P107)</f>
        <v>0</v>
      </c>
      <c r="Q105" s="44">
        <f>SUBTOTAL(9,Q106:Q107)</f>
        <v>0</v>
      </c>
      <c r="R105" s="8"/>
      <c r="S105" s="8"/>
    </row>
    <row r="106" spans="1:19" ht="11.25" outlineLevel="3" x14ac:dyDescent="0.2">
      <c r="A106" s="9"/>
      <c r="B106" s="76"/>
      <c r="C106" s="77">
        <v>1</v>
      </c>
      <c r="D106" s="78" t="s">
        <v>60</v>
      </c>
      <c r="E106" s="79" t="s">
        <v>152</v>
      </c>
      <c r="F106" s="80" t="s">
        <v>153</v>
      </c>
      <c r="G106" s="78" t="s">
        <v>138</v>
      </c>
      <c r="H106" s="81">
        <v>1</v>
      </c>
      <c r="I106" s="82"/>
      <c r="J106" s="83">
        <f>H106*I106</f>
        <v>0</v>
      </c>
      <c r="K106" s="81"/>
      <c r="L106" s="81">
        <f>H106*K106</f>
        <v>0</v>
      </c>
      <c r="M106" s="81"/>
      <c r="N106" s="81">
        <f>H106*M106</f>
        <v>0</v>
      </c>
      <c r="O106" s="83">
        <v>21</v>
      </c>
      <c r="P106" s="83">
        <f>J106*(O106/100)</f>
        <v>0</v>
      </c>
      <c r="Q106" s="83">
        <f>J106+P106</f>
        <v>0</v>
      </c>
      <c r="R106" s="8"/>
      <c r="S106" s="8"/>
    </row>
    <row r="107" spans="1:19" outlineLevel="3" x14ac:dyDescent="0.15">
      <c r="B107" s="6"/>
      <c r="C107" s="6"/>
      <c r="D107" s="6"/>
      <c r="E107" s="6"/>
      <c r="F107" s="6"/>
      <c r="G107" s="6"/>
      <c r="H107" s="6"/>
      <c r="I107" s="8"/>
      <c r="J107" s="8"/>
      <c r="K107" s="6"/>
      <c r="L107" s="6"/>
      <c r="M107" s="6"/>
      <c r="N107" s="6"/>
      <c r="O107" s="6"/>
      <c r="P107" s="8"/>
      <c r="Q107" s="8"/>
    </row>
    <row r="108" spans="1:19" ht="11.25" outlineLevel="2" x14ac:dyDescent="0.2">
      <c r="A108" s="42" t="s">
        <v>41</v>
      </c>
      <c r="B108" s="69">
        <v>3</v>
      </c>
      <c r="C108" s="70"/>
      <c r="D108" s="71" t="s">
        <v>45</v>
      </c>
      <c r="E108" s="71"/>
      <c r="F108" s="72" t="s">
        <v>42</v>
      </c>
      <c r="G108" s="71"/>
      <c r="H108" s="73"/>
      <c r="I108" s="74"/>
      <c r="J108" s="44">
        <f>SUBTOTAL(9,J109:J110)</f>
        <v>0</v>
      </c>
      <c r="K108" s="73"/>
      <c r="L108" s="45">
        <f>SUBTOTAL(9,L109:L110)</f>
        <v>0</v>
      </c>
      <c r="M108" s="73"/>
      <c r="N108" s="45">
        <f>SUBTOTAL(9,N109:N110)</f>
        <v>0</v>
      </c>
      <c r="O108" s="75"/>
      <c r="P108" s="44">
        <f>SUBTOTAL(9,P109:P110)</f>
        <v>0</v>
      </c>
      <c r="Q108" s="44">
        <f>SUBTOTAL(9,Q109:Q110)</f>
        <v>0</v>
      </c>
      <c r="R108" s="8"/>
      <c r="S108" s="8"/>
    </row>
    <row r="109" spans="1:19" ht="11.25" outlineLevel="3" x14ac:dyDescent="0.2">
      <c r="A109" s="9"/>
      <c r="B109" s="76"/>
      <c r="C109" s="77">
        <v>1</v>
      </c>
      <c r="D109" s="78" t="s">
        <v>60</v>
      </c>
      <c r="E109" s="79" t="s">
        <v>154</v>
      </c>
      <c r="F109" s="80" t="s">
        <v>155</v>
      </c>
      <c r="G109" s="78" t="s">
        <v>138</v>
      </c>
      <c r="H109" s="81">
        <v>1</v>
      </c>
      <c r="I109" s="82"/>
      <c r="J109" s="83">
        <f>H109*I109</f>
        <v>0</v>
      </c>
      <c r="K109" s="81"/>
      <c r="L109" s="81">
        <f>H109*K109</f>
        <v>0</v>
      </c>
      <c r="M109" s="81"/>
      <c r="N109" s="81">
        <f>H109*M109</f>
        <v>0</v>
      </c>
      <c r="O109" s="83">
        <v>21</v>
      </c>
      <c r="P109" s="83">
        <f>J109*(O109/100)</f>
        <v>0</v>
      </c>
      <c r="Q109" s="83">
        <f>J109+P109</f>
        <v>0</v>
      </c>
      <c r="R109" s="8"/>
      <c r="S109" s="8"/>
    </row>
    <row r="110" spans="1:19" outlineLevel="3" x14ac:dyDescent="0.15">
      <c r="B110" s="6"/>
      <c r="C110" s="6"/>
      <c r="D110" s="6"/>
      <c r="E110" s="6"/>
      <c r="F110" s="6"/>
      <c r="G110" s="6"/>
      <c r="H110" s="6"/>
      <c r="I110" s="8"/>
      <c r="J110" s="8"/>
      <c r="K110" s="6"/>
      <c r="L110" s="6"/>
      <c r="M110" s="6"/>
      <c r="N110" s="6"/>
      <c r="O110" s="6"/>
      <c r="P110" s="8"/>
      <c r="Q110" s="8"/>
    </row>
    <row r="111" spans="1:19" outlineLevel="1" x14ac:dyDescent="0.15"/>
  </sheetData>
  <printOptions horizontalCentered="1"/>
  <pageMargins left="0.55118110236220474" right="0.39370078740157483" top="0.59055118110236227" bottom="0.70866141732283472" header="0.39370078740157483" footer="0.39370078740157483"/>
  <pageSetup paperSize="9" scale="98" fitToHeight="3" pageOrder="overThenDown" orientation="landscape" r:id="rId1"/>
  <headerFooter>
    <oddFooter>&amp;L&amp;8&amp;F&amp;C&amp;P/&amp;N&amp;R&amp;8&amp;D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Rozpočet s VV</Templat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15</vt:i4>
      </vt:variant>
    </vt:vector>
  </HeadingPairs>
  <TitlesOfParts>
    <vt:vector size="17" baseType="lpstr">
      <vt:lpstr>Rekapitulace</vt:lpstr>
      <vt:lpstr>Zakázka</vt:lpstr>
      <vt:lpstr>__7DC147B2_4614_48B7_8F22_6CC284377C82_ITEM__</vt:lpstr>
      <vt:lpstr>__7DC147B2_4614_48B7_8F22_6CC284377C82_ITEM_GROUP1__</vt:lpstr>
      <vt:lpstr>__7DC147B2_4614_48B7_8F22_6CC284377C82_ITEM_GROUP1_RECAP__</vt:lpstr>
      <vt:lpstr>__7DC147B2_4614_48B7_8F22_6CC284377C82_ITEM_GROUP2__</vt:lpstr>
      <vt:lpstr>__7DC147B2_4614_48B7_8F22_6CC284377C82_ITEM_GROUP2_RECAP__</vt:lpstr>
      <vt:lpstr>__7DC147B2_4614_48B7_8F22_6CC284377C82_ITEM_GROUP3__X</vt:lpstr>
      <vt:lpstr>__7DC147B2_4614_48B7_8F22_6CC284377C82_ITEM_GROUP3_RECAP__</vt:lpstr>
      <vt:lpstr>__7DC147B2_4614_48B7_8F22_6CC284377C82_QBILL__</vt:lpstr>
      <vt:lpstr>GROUP_ID</vt:lpstr>
      <vt:lpstr>ITEM_PRICES</vt:lpstr>
      <vt:lpstr>Rekapitulace!Názvy_tisku</vt:lpstr>
      <vt:lpstr>Zakázka!Názvy_tisku</vt:lpstr>
      <vt:lpstr>Rekapitulace!Oblast_tisku</vt:lpstr>
      <vt:lpstr>Zakázka!Oblast_tisku</vt:lpstr>
      <vt:lpstr>VAT_RATES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 euroCALC 4</dc:title>
  <dc:subject>Východní průjezd (brána) v areálu Kolínského zámku_obnova omítky - Nabídka</dc:subject>
  <dc:creator>ADMIN</dc:creator>
  <cp:lastModifiedBy>Horák Václav</cp:lastModifiedBy>
  <cp:lastPrinted>2025-05-12T07:05:28Z</cp:lastPrinted>
  <dcterms:created xsi:type="dcterms:W3CDTF">2025-05-12T07:03:09Z</dcterms:created>
  <dcterms:modified xsi:type="dcterms:W3CDTF">2025-05-12T07:25:10Z</dcterms:modified>
</cp:coreProperties>
</file>